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5"/>
  </bookViews>
  <sheets>
    <sheet name="T-1" sheetId="1" r:id="rId1"/>
    <sheet name="Sheet3" sheetId="3" r:id="rId2"/>
  </sheets>
  <calcPr calcId="152511" iterateDelta="1E-4"/>
</workbook>
</file>

<file path=xl/calcChain.xml><?xml version="1.0" encoding="utf-8"?>
<calcChain xmlns="http://schemas.openxmlformats.org/spreadsheetml/2006/main">
  <c r="D49" i="1" l="1"/>
  <c r="D48" i="1"/>
  <c r="D76" i="1"/>
  <c r="D68" i="1"/>
  <c r="D64" i="1"/>
  <c r="D66" i="1" s="1"/>
  <c r="D51" i="1"/>
  <c r="D45" i="1"/>
  <c r="D42" i="1"/>
  <c r="D43" i="1" s="1"/>
  <c r="D28" i="1"/>
  <c r="D27" i="1"/>
  <c r="D70" i="1" l="1"/>
  <c r="D65" i="1"/>
  <c r="D56" i="1"/>
  <c r="D52" i="1"/>
  <c r="D53" i="1"/>
  <c r="D71" i="1" l="1"/>
  <c r="D73" i="1"/>
  <c r="D72" i="1"/>
  <c r="D58" i="1"/>
  <c r="D59" i="1"/>
  <c r="D57" i="1"/>
  <c r="D14" i="1" l="1"/>
  <c r="D16" i="1" s="1"/>
  <c r="D17" i="1" l="1"/>
  <c r="D15" i="1"/>
  <c r="D19" i="1"/>
  <c r="D20" i="1" s="1"/>
  <c r="D21" i="1" l="1"/>
  <c r="D23" i="1"/>
  <c r="D24" i="1" l="1"/>
  <c r="D25" i="1" l="1"/>
  <c r="O4" i="1" l="1"/>
  <c r="O5" i="1" l="1"/>
  <c r="O6" i="1" l="1"/>
</calcChain>
</file>

<file path=xl/sharedStrings.xml><?xml version="1.0" encoding="utf-8"?>
<sst xmlns="http://schemas.openxmlformats.org/spreadsheetml/2006/main" count="209" uniqueCount="116">
  <si>
    <t>N.p.k.</t>
  </si>
  <si>
    <t>Darba nosaukums</t>
  </si>
  <si>
    <t>Mērv.</t>
  </si>
  <si>
    <t>Daudz.</t>
  </si>
  <si>
    <t>Vienības izmaksas</t>
  </si>
  <si>
    <t xml:space="preserve">    Kopējās izmaksas</t>
  </si>
  <si>
    <t>Kopā (Eur)</t>
  </si>
  <si>
    <t>Laika norma (c/h)</t>
  </si>
  <si>
    <t>Darba samaksas likme (Eur/h)</t>
  </si>
  <si>
    <t>Darba alga  (Eur)</t>
  </si>
  <si>
    <t>Materiāli (Eur)</t>
  </si>
  <si>
    <t>Mehānismi (Eur)</t>
  </si>
  <si>
    <t>Darbietilpība (c/h)</t>
  </si>
  <si>
    <t>Darba alga (Eur)</t>
  </si>
  <si>
    <t>kg</t>
  </si>
  <si>
    <t>KOPĀ:</t>
  </si>
  <si>
    <t>Būvmateriālu sagāde un transporta izdevumi:</t>
  </si>
  <si>
    <t>Tiešās izmaksas kopā</t>
  </si>
  <si>
    <t>VIRSIZDEVUMI:</t>
  </si>
  <si>
    <t>Pieskaitāmās izmaksas:</t>
  </si>
  <si>
    <t>Plānotā peļņa:</t>
  </si>
  <si>
    <t>Sociālais nodoklis darba algai:</t>
  </si>
  <si>
    <t>Kopā virsizdevumi:</t>
  </si>
  <si>
    <t>Kopā tiešās izmaksas un virsizdevumi:</t>
  </si>
  <si>
    <t>Pievienotās vērtības nodoklis PVN:</t>
  </si>
  <si>
    <r>
      <t xml:space="preserve">Izpildītājs:    </t>
    </r>
    <r>
      <rPr>
        <b/>
        <sz val="10"/>
        <rFont val="Arial"/>
        <family val="2"/>
        <charset val="186"/>
      </rPr>
      <t xml:space="preserve">A/S "Būvmeistars" </t>
    </r>
    <r>
      <rPr>
        <sz val="10"/>
        <rFont val="Arial"/>
        <family val="2"/>
        <charset val="186"/>
      </rPr>
      <t xml:space="preserve">  </t>
    </r>
  </si>
  <si>
    <t>Sienas</t>
  </si>
  <si>
    <t>l</t>
  </si>
  <si>
    <t>kompl</t>
  </si>
  <si>
    <t>Griesti</t>
  </si>
  <si>
    <t>m</t>
  </si>
  <si>
    <t>Durvis</t>
  </si>
  <si>
    <t>kontein.</t>
  </si>
  <si>
    <t>m²</t>
  </si>
  <si>
    <t xml:space="preserve">Sienu apdares dēļu demontāža </t>
  </si>
  <si>
    <r>
      <t>m</t>
    </r>
    <r>
      <rPr>
        <sz val="10"/>
        <color theme="1"/>
        <rFont val="Calibri"/>
        <family val="2"/>
        <charset val="186"/>
      </rPr>
      <t>²</t>
    </r>
  </si>
  <si>
    <t>Ģipškartons</t>
  </si>
  <si>
    <t>Sienu špaktelēšana,slīpēšana</t>
  </si>
  <si>
    <t>k-ts</t>
  </si>
  <si>
    <r>
      <t xml:space="preserve">Termoregulators (vārsts) Dn 15 firmas "Danfoss RTD-15 vai ekvivalents ar termostatisko sensoru RTD Inova, t-120 °C, P- 10 bar,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204"/>
      </rPr>
      <t>P- 0.6 bar, uzstādīšana</t>
    </r>
  </si>
  <si>
    <t>Palīgmateriāli</t>
  </si>
  <si>
    <t>Apkures sistēmas ieregulēšana pārbaude un 
nodošana ekspluatācijā.</t>
  </si>
  <si>
    <t>gab</t>
  </si>
  <si>
    <t>Sastatnes(alumīnija torņi)</t>
  </si>
  <si>
    <r>
      <t>m</t>
    </r>
    <r>
      <rPr>
        <sz val="10"/>
        <color theme="1"/>
        <rFont val="Calibri"/>
        <family val="2"/>
        <charset val="186"/>
      </rPr>
      <t>³</t>
    </r>
  </si>
  <si>
    <t>Apkure</t>
  </si>
  <si>
    <t>Apsardzes un ugunsgrēka trauksmes kontroles un izziņošanas iekārtu uzstādīšana</t>
  </si>
  <si>
    <t>Kopā bez PVN:</t>
  </si>
  <si>
    <t>PVN:</t>
  </si>
  <si>
    <t>Kopā ar PVN:</t>
  </si>
  <si>
    <t>Kopā:</t>
  </si>
  <si>
    <t>Vērgales skolas zāles remonts</t>
  </si>
  <si>
    <t>Grunts</t>
  </si>
  <si>
    <t xml:space="preserve"> Smalkā špaktele</t>
  </si>
  <si>
    <t>Apmetuma java</t>
  </si>
  <si>
    <t>Sienu krāsošana</t>
  </si>
  <si>
    <t>Krāsa</t>
  </si>
  <si>
    <t>Krāsas tonēšana</t>
  </si>
  <si>
    <t>Rabica siets</t>
  </si>
  <si>
    <t>Sienu apmešana, gruntēšana ieskaitot durvju un logu ailas</t>
  </si>
  <si>
    <t>Apmetuma nokalšana sienām ieskaitot durvju un logu ailas</t>
  </si>
  <si>
    <t>Metāla profili karkasam</t>
  </si>
  <si>
    <t>Radiatora nomaiņa</t>
  </si>
  <si>
    <t>Putupolistirola plākšņu demontāža</t>
  </si>
  <si>
    <t>Starpstāva pildījuma demontāža</t>
  </si>
  <si>
    <t>Kokmateriāls</t>
  </si>
  <si>
    <t>Gipškartons</t>
  </si>
  <si>
    <t>Griestu špaktelēšana, gruntēšana, krāsošana</t>
  </si>
  <si>
    <t>Smalkā špaktele</t>
  </si>
  <si>
    <t>Iekārto griestu montāža no ģipškartona</t>
  </si>
  <si>
    <t xml:space="preserve">Grīdas dēļu demontāža </t>
  </si>
  <si>
    <t>Melnās grīdas demontāža</t>
  </si>
  <si>
    <t>Grīdas izbūve (slīpēts, lakots ozolkoka parkets)</t>
  </si>
  <si>
    <t>Četrpusīgi gropēts OSB b=22mm</t>
  </si>
  <si>
    <t>Akmens vate PAROC eXtra 100mm vai analogs</t>
  </si>
  <si>
    <t>Kājlīstu montāža</t>
  </si>
  <si>
    <t>Grīda</t>
  </si>
  <si>
    <t>Durvju bloks, 1750x2450mm</t>
  </si>
  <si>
    <t>Durvju bloku demontāža, montāža</t>
  </si>
  <si>
    <t>Kleidas</t>
  </si>
  <si>
    <t>Elektrība, ugunsdzēsības signalizācija</t>
  </si>
  <si>
    <t>Kanalizācijas un ūdens stāvvadu cauruļu apšūšana ar divām kārtām ģipškartonu uz metāla karkasa</t>
  </si>
  <si>
    <t>Esošās apdares demontāža līdz nesošajām sijām</t>
  </si>
  <si>
    <t>Kājlīstes (slīpētas,lakotas)</t>
  </si>
  <si>
    <t>Būvgružu izvēšana, utilizēšana</t>
  </si>
  <si>
    <t>Finanšu rezerve neparedzētiem darbiem:</t>
  </si>
  <si>
    <t>Dēļi</t>
  </si>
  <si>
    <t>Akmens vate</t>
  </si>
  <si>
    <t>Piezīmes:</t>
  </si>
  <si>
    <t>Tā kā konstrukcijas tika atsegtas tikai daļēji, tad būvmateriālu patēriņš var atšķirties.Tādā gadījumā informēt projektētāju.</t>
  </si>
  <si>
    <r>
      <t>Pasūtītājs:</t>
    </r>
    <r>
      <rPr>
        <b/>
        <sz val="10"/>
        <rFont val="Arial"/>
        <family val="2"/>
        <charset val="186"/>
      </rPr>
      <t xml:space="preserve">   Pāvilostas novada pašvaldība</t>
    </r>
  </si>
  <si>
    <r>
      <t xml:space="preserve">Objekta adrese: </t>
    </r>
    <r>
      <rPr>
        <b/>
        <sz val="10"/>
        <rFont val="Arial"/>
        <family val="2"/>
        <charset val="186"/>
      </rPr>
      <t>"Skola", Vērgales pagasts, Pāvilostas novads</t>
    </r>
  </si>
  <si>
    <t xml:space="preserve">Tāme </t>
  </si>
  <si>
    <t>Ozolkoka parkets, slīpēts, lakots</t>
  </si>
  <si>
    <t>Nesošo siju pastiprināšana (konstruktīvos risinājumus skatīt BK sadaļā)</t>
  </si>
  <si>
    <t>Melno griestu montāža, skaņas izolācijas ierīkošana (konstruktīvos risinājumus skatīt BK sadaļā)</t>
  </si>
  <si>
    <t>Līnijas automātslēdzis, 1P, C 20 A, esoša automāta nomaiņa sadalē</t>
  </si>
  <si>
    <t>Montāžas materiālu un vadu komplekts, sadales instalēšanai</t>
  </si>
  <si>
    <r>
      <t>Kabelis ar vara dzīslām XPUJ 3G 1,5 mm</t>
    </r>
    <r>
      <rPr>
        <sz val="10"/>
        <color theme="1"/>
        <rFont val="Calibri"/>
        <family val="2"/>
        <charset val="186"/>
      </rPr>
      <t>², slēpta montāža zem apmetuma, virsmas atjaunošana</t>
    </r>
  </si>
  <si>
    <r>
      <t>Kabelis ar vara dzīslām XPUJ 3G 2,5 mm</t>
    </r>
    <r>
      <rPr>
        <sz val="10"/>
        <color theme="1"/>
        <rFont val="Calibri"/>
        <family val="2"/>
        <charset val="186"/>
      </rPr>
      <t>², slēpta montāža zem apmetuma, virsmas atjaunošana</t>
    </r>
  </si>
  <si>
    <r>
      <t>Zemapmetuma nozarkārbu, 5x5x2,5 mm</t>
    </r>
    <r>
      <rPr>
        <sz val="10"/>
        <color theme="1"/>
        <rFont val="Calibri"/>
        <family val="2"/>
        <charset val="186"/>
      </rPr>
      <t>²</t>
    </r>
    <r>
      <rPr>
        <sz val="10"/>
        <color theme="1"/>
        <rFont val="Arial"/>
        <family val="2"/>
        <charset val="186"/>
      </rPr>
      <t>, IP=21, uzstādīšana</t>
    </r>
  </si>
  <si>
    <t>Zemapmetuma montāžas kārbu, IP=21, uzstādīšana</t>
  </si>
  <si>
    <t>Spēka kontakts ar zemējumu, ar aizsardzību pret pieskaršanos, IP=21, 230V, 16A, uzstādīšana</t>
  </si>
  <si>
    <t>Apgaismojuma slēdzis, 230V, 6A, vienpolīgs, IP=44, zemapmetuma, montāža, pieslēgšana</t>
  </si>
  <si>
    <t>Apgaismojuma slēdzis, 230V, 6A, divpolīgs, IP=44, zemapmetuma, montāža, pieslēgšana</t>
  </si>
  <si>
    <t>Apgaismojuma slēdzis, 230V, 6A, pārslēdzis, IP=44, zemapmetuma, montāža, pieslēgšana</t>
  </si>
  <si>
    <r>
      <t>Kustību/krēslas sensors, 180</t>
    </r>
    <r>
      <rPr>
        <sz val="10"/>
        <color theme="1"/>
        <rFont val="Calibri"/>
        <family val="2"/>
        <charset val="186"/>
      </rPr>
      <t>˚</t>
    </r>
    <r>
      <rPr>
        <sz val="10"/>
        <color theme="1"/>
        <rFont val="Arial"/>
        <family val="2"/>
        <charset val="186"/>
      </rPr>
      <t>, Lux, 230V, montāža pie sienas, pieslēgšana</t>
    </r>
  </si>
  <si>
    <t>Iekarams gaismeklis - lustra L, 9xE14, IP=21, 230V, IK 03, ar montāžas komplektu, uzstādīšana, pieslēgšana</t>
  </si>
  <si>
    <t>Sienas BRA gaismeklis B, 2xE14, IP=21, 230V, IK 03, ar montāžas komplektu, uzstādīšana, pieslēgšana</t>
  </si>
  <si>
    <t>Pie sienas montējams gaismeklis G, ar LED paneli, 1000lm, IP44, 230V, IK 09, , ar montāžas komplektu, uzstādīšana, pieslēgšana</t>
  </si>
  <si>
    <t>Avārijas gaismeklis A, ar iebūvētu avārijas barošanas moduli 3st., 1,2W, IP44, 300lm, uzstādīšana, pieslēgšana</t>
  </si>
  <si>
    <t>Evakuācijas izejas gaismeklis IP44, 230V, LED 1W, ar akumulatoru 3st, uzstādīšana, pieslēgšana</t>
  </si>
  <si>
    <t>Palīgmateriāli montāžai, augstāk neminēti</t>
  </si>
  <si>
    <t>Objekta sagatavošana nodošanai ekspluatācijā</t>
  </si>
  <si>
    <t>Sistēmas nodošana ekspluatācijā</t>
  </si>
  <si>
    <r>
      <t xml:space="preserve">Tāme sastādīta:    </t>
    </r>
    <r>
      <rPr>
        <b/>
        <sz val="10"/>
        <rFont val="Arial"/>
        <family val="2"/>
        <charset val="186"/>
      </rPr>
      <t>28/11/2016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</si>
</sst>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9]General"/>
    <numFmt numFmtId="165" formatCode="[$-419]0.00"/>
  </numFmts>
  <fonts count="29" x14ac:knownFonts="1">
    <font>
      <sz val="11"/>
      <color theme="1"/>
      <name val="Calibri"/>
      <family val="2"/>
      <scheme val="minor"/>
    </font>
    <font>
      <sz val="10"/>
      <name val="Helv"/>
    </font>
    <font>
      <b/>
      <u/>
      <sz val="14"/>
      <name val="Arial"/>
      <family val="2"/>
      <charset val="186"/>
    </font>
    <font>
      <b/>
      <u/>
      <sz val="11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9"/>
      <name val="Arial"/>
      <family val="2"/>
      <charset val="204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Arial"/>
      <family val="2"/>
      <charset val="204"/>
    </font>
    <font>
      <sz val="10"/>
      <name val="Symbol"/>
      <family val="1"/>
      <charset val="2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i/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>
      <alignment vertical="center"/>
    </xf>
  </cellStyleXfs>
  <cellXfs count="21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0" fillId="2" borderId="0" xfId="0" applyFill="1"/>
    <xf numFmtId="0" fontId="6" fillId="0" borderId="12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 vertical="distributed"/>
    </xf>
    <xf numFmtId="0" fontId="6" fillId="2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left" vertical="center" wrapText="1"/>
    </xf>
    <xf numFmtId="2" fontId="10" fillId="0" borderId="18" xfId="0" applyNumberFormat="1" applyFont="1" applyBorder="1" applyAlignment="1">
      <alignment horizontal="lef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2" fontId="10" fillId="0" borderId="16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5" fillId="0" borderId="0" xfId="0" applyFont="1" applyBorder="1"/>
    <xf numFmtId="0" fontId="5" fillId="2" borderId="0" xfId="0" applyFont="1" applyFill="1" applyBorder="1"/>
    <xf numFmtId="2" fontId="13" fillId="0" borderId="0" xfId="0" applyNumberFormat="1" applyFont="1" applyBorder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4" fillId="2" borderId="16" xfId="4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3" borderId="10" xfId="2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textRotation="90" wrapText="1"/>
    </xf>
    <xf numFmtId="2" fontId="18" fillId="2" borderId="16" xfId="5" applyNumberFormat="1" applyFont="1" applyFill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/>
    </xf>
    <xf numFmtId="0" fontId="4" fillId="2" borderId="0" xfId="1" applyFont="1" applyFill="1"/>
    <xf numFmtId="0" fontId="18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9" fontId="11" fillId="2" borderId="0" xfId="3" applyNumberFormat="1" applyFont="1" applyFill="1" applyBorder="1" applyAlignment="1">
      <alignment horizontal="center" vertical="center" wrapText="1"/>
    </xf>
    <xf numFmtId="10" fontId="10" fillId="2" borderId="18" xfId="0" applyNumberFormat="1" applyFont="1" applyFill="1" applyBorder="1" applyAlignment="1">
      <alignment horizontal="right" vertical="center" wrapText="1"/>
    </xf>
    <xf numFmtId="10" fontId="10" fillId="2" borderId="16" xfId="0" applyNumberFormat="1" applyFont="1" applyFill="1" applyBorder="1" applyAlignment="1">
      <alignment horizontal="right" vertical="center" wrapText="1"/>
    </xf>
    <xf numFmtId="9" fontId="11" fillId="2" borderId="16" xfId="3" applyNumberFormat="1" applyFont="1" applyFill="1" applyBorder="1" applyAlignment="1">
      <alignment horizontal="center" vertical="center" wrapText="1"/>
    </xf>
    <xf numFmtId="10" fontId="11" fillId="2" borderId="16" xfId="3" applyNumberFormat="1" applyFont="1" applyFill="1" applyBorder="1" applyAlignment="1">
      <alignment horizontal="center" vertical="center" wrapText="1"/>
    </xf>
    <xf numFmtId="10" fontId="10" fillId="2" borderId="1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0" fontId="4" fillId="2" borderId="0" xfId="0" applyFont="1" applyFill="1"/>
    <xf numFmtId="2" fontId="18" fillId="2" borderId="16" xfId="1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2" fontId="10" fillId="2" borderId="25" xfId="0" applyNumberFormat="1" applyFont="1" applyFill="1" applyBorder="1" applyAlignment="1">
      <alignment horizontal="right" vertical="center" wrapText="1"/>
    </xf>
    <xf numFmtId="2" fontId="10" fillId="2" borderId="26" xfId="0" applyNumberFormat="1" applyFont="1" applyFill="1" applyBorder="1" applyAlignment="1">
      <alignment horizontal="right" vertical="center" wrapText="1"/>
    </xf>
    <xf numFmtId="2" fontId="10" fillId="2" borderId="18" xfId="0" applyNumberFormat="1" applyFont="1" applyFill="1" applyBorder="1" applyAlignment="1">
      <alignment horizontal="right" vertical="center" wrapText="1"/>
    </xf>
    <xf numFmtId="2" fontId="9" fillId="2" borderId="16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8" fillId="2" borderId="16" xfId="1" applyFont="1" applyFill="1" applyBorder="1" applyAlignment="1">
      <alignment horizontal="right" vertical="center" wrapText="1"/>
    </xf>
    <xf numFmtId="0" fontId="4" fillId="2" borderId="16" xfId="1" applyFont="1" applyFill="1" applyBorder="1" applyAlignment="1">
      <alignment vertical="center" wrapText="1"/>
    </xf>
    <xf numFmtId="164" fontId="14" fillId="2" borderId="16" xfId="4" applyFont="1" applyFill="1" applyBorder="1" applyAlignment="1">
      <alignment horizontal="center" vertical="center"/>
    </xf>
    <xf numFmtId="164" fontId="14" fillId="2" borderId="16" xfId="4" applyFont="1" applyFill="1" applyBorder="1" applyAlignment="1">
      <alignment horizontal="left" vertical="center" wrapText="1"/>
    </xf>
    <xf numFmtId="164" fontId="14" fillId="2" borderId="16" xfId="4" applyFont="1" applyFill="1" applyBorder="1" applyAlignment="1">
      <alignment horizontal="right" vertical="center" wrapText="1"/>
    </xf>
    <xf numFmtId="165" fontId="14" fillId="2" borderId="16" xfId="4" applyNumberFormat="1" applyFont="1" applyFill="1" applyBorder="1" applyAlignment="1">
      <alignment horizontal="center" vertical="center"/>
    </xf>
    <xf numFmtId="165" fontId="14" fillId="2" borderId="16" xfId="4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4" fontId="20" fillId="0" borderId="29" xfId="0" applyNumberFormat="1" applyFont="1" applyBorder="1"/>
    <xf numFmtId="0" fontId="21" fillId="0" borderId="0" xfId="0" applyFont="1"/>
    <xf numFmtId="0" fontId="7" fillId="0" borderId="31" xfId="0" applyNumberFormat="1" applyFont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164" fontId="15" fillId="4" borderId="28" xfId="4" applyFont="1" applyFill="1" applyBorder="1" applyAlignment="1">
      <alignment horizontal="center" vertical="center" wrapText="1"/>
    </xf>
    <xf numFmtId="164" fontId="14" fillId="4" borderId="28" xfId="4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right" vertical="center" wrapText="1"/>
    </xf>
    <xf numFmtId="0" fontId="4" fillId="2" borderId="27" xfId="1" applyFont="1" applyFill="1" applyBorder="1" applyAlignment="1">
      <alignment horizontal="center" vertical="center"/>
    </xf>
    <xf numFmtId="2" fontId="18" fillId="2" borderId="27" xfId="1" applyNumberFormat="1" applyFont="1" applyFill="1" applyBorder="1" applyAlignment="1">
      <alignment horizontal="center" vertical="center"/>
    </xf>
    <xf numFmtId="2" fontId="18" fillId="2" borderId="27" xfId="5" applyNumberFormat="1" applyFont="1" applyFill="1" applyBorder="1" applyAlignment="1">
      <alignment horizontal="center" vertical="center" wrapText="1"/>
    </xf>
    <xf numFmtId="2" fontId="4" fillId="2" borderId="27" xfId="1" applyNumberFormat="1" applyFont="1" applyFill="1" applyBorder="1" applyAlignment="1">
      <alignment horizontal="center" vertical="center"/>
    </xf>
    <xf numFmtId="43" fontId="4" fillId="2" borderId="27" xfId="5" applyNumberFormat="1" applyFont="1" applyFill="1" applyBorder="1" applyAlignment="1">
      <alignment horizontal="center" vertical="center"/>
    </xf>
    <xf numFmtId="2" fontId="14" fillId="2" borderId="28" xfId="0" applyNumberFormat="1" applyFont="1" applyFill="1" applyBorder="1" applyAlignment="1">
      <alignment horizontal="center" vertical="center"/>
    </xf>
    <xf numFmtId="2" fontId="14" fillId="2" borderId="28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/>
    </xf>
    <xf numFmtId="165" fontId="14" fillId="4" borderId="28" xfId="4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65" fontId="14" fillId="2" borderId="13" xfId="4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39" fontId="9" fillId="2" borderId="13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4" fontId="14" fillId="2" borderId="13" xfId="4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right" vertical="center" wrapText="1"/>
    </xf>
    <xf numFmtId="0" fontId="4" fillId="2" borderId="13" xfId="1" applyFont="1" applyFill="1" applyBorder="1" applyAlignment="1">
      <alignment horizontal="center" vertical="center"/>
    </xf>
    <xf numFmtId="2" fontId="18" fillId="2" borderId="13" xfId="1" applyNumberFormat="1" applyFont="1" applyFill="1" applyBorder="1" applyAlignment="1">
      <alignment horizontal="center" vertical="center"/>
    </xf>
    <xf numFmtId="2" fontId="18" fillId="2" borderId="13" xfId="5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wrapText="1"/>
    </xf>
    <xf numFmtId="4" fontId="23" fillId="2" borderId="20" xfId="0" applyNumberFormat="1" applyFont="1" applyFill="1" applyBorder="1" applyAlignment="1">
      <alignment wrapText="1"/>
    </xf>
    <xf numFmtId="4" fontId="23" fillId="0" borderId="21" xfId="0" applyNumberFormat="1" applyFont="1" applyBorder="1" applyAlignment="1">
      <alignment wrapText="1"/>
    </xf>
    <xf numFmtId="4" fontId="24" fillId="0" borderId="18" xfId="0" applyNumberFormat="1" applyFont="1" applyBorder="1" applyAlignment="1">
      <alignment wrapText="1"/>
    </xf>
    <xf numFmtId="4" fontId="24" fillId="2" borderId="18" xfId="0" applyNumberFormat="1" applyFont="1" applyFill="1" applyBorder="1" applyAlignment="1">
      <alignment wrapText="1"/>
    </xf>
    <xf numFmtId="4" fontId="24" fillId="0" borderId="22" xfId="0" applyNumberFormat="1" applyFont="1" applyBorder="1" applyAlignment="1">
      <alignment wrapText="1"/>
    </xf>
    <xf numFmtId="0" fontId="25" fillId="0" borderId="16" xfId="0" applyFont="1" applyBorder="1" applyAlignment="1">
      <alignment horizontal="left" vertical="top"/>
    </xf>
    <xf numFmtId="2" fontId="23" fillId="0" borderId="16" xfId="0" applyNumberFormat="1" applyFont="1" applyBorder="1" applyAlignment="1">
      <alignment horizontal="center" vertical="center" wrapText="1"/>
    </xf>
    <xf numFmtId="2" fontId="23" fillId="2" borderId="16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4" fontId="23" fillId="2" borderId="10" xfId="0" applyNumberFormat="1" applyFont="1" applyFill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horizontal="center" vertical="center"/>
    </xf>
    <xf numFmtId="164" fontId="15" fillId="4" borderId="35" xfId="4" applyFont="1" applyFill="1" applyBorder="1" applyAlignment="1">
      <alignment horizontal="center" vertical="top" wrapText="1"/>
    </xf>
    <xf numFmtId="164" fontId="14" fillId="4" borderId="40" xfId="4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/>
    </xf>
    <xf numFmtId="164" fontId="14" fillId="2" borderId="40" xfId="4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2" fontId="0" fillId="0" borderId="0" xfId="0" applyNumberFormat="1"/>
    <xf numFmtId="4" fontId="23" fillId="2" borderId="42" xfId="0" applyNumberFormat="1" applyFont="1" applyFill="1" applyBorder="1" applyAlignment="1">
      <alignment vertical="center" wrapText="1"/>
    </xf>
    <xf numFmtId="164" fontId="14" fillId="2" borderId="27" xfId="4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/>
    </xf>
    <xf numFmtId="164" fontId="14" fillId="2" borderId="27" xfId="4" applyFont="1" applyFill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9" fillId="2" borderId="44" xfId="0" applyNumberFormat="1" applyFont="1" applyFill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64" fontId="14" fillId="2" borderId="13" xfId="4" applyFont="1" applyFill="1" applyBorder="1" applyAlignment="1">
      <alignment horizontal="right" vertical="center" wrapText="1"/>
    </xf>
    <xf numFmtId="164" fontId="14" fillId="2" borderId="13" xfId="4" applyFont="1" applyFill="1" applyBorder="1" applyAlignment="1">
      <alignment horizontal="left" vertical="center" wrapText="1"/>
    </xf>
    <xf numFmtId="165" fontId="14" fillId="2" borderId="13" xfId="4" applyNumberFormat="1" applyFont="1" applyFill="1" applyBorder="1" applyAlignment="1">
      <alignment horizontal="left" vertical="center" wrapText="1"/>
    </xf>
    <xf numFmtId="164" fontId="28" fillId="2" borderId="16" xfId="4" applyFont="1" applyFill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/>
    </xf>
    <xf numFmtId="164" fontId="14" fillId="4" borderId="35" xfId="4" applyFont="1" applyFill="1" applyBorder="1" applyAlignment="1">
      <alignment vertical="top" wrapText="1"/>
    </xf>
    <xf numFmtId="2" fontId="14" fillId="0" borderId="16" xfId="0" applyNumberFormat="1" applyFont="1" applyBorder="1" applyAlignment="1">
      <alignment horizontal="center" vertical="center"/>
    </xf>
    <xf numFmtId="164" fontId="14" fillId="2" borderId="27" xfId="4" applyFont="1" applyFill="1" applyBorder="1" applyAlignment="1">
      <alignment horizontal="right" vertical="center" wrapText="1"/>
    </xf>
    <xf numFmtId="164" fontId="28" fillId="2" borderId="27" xfId="4" applyFont="1" applyFill="1" applyBorder="1" applyAlignment="1">
      <alignment horizontal="right" vertical="center" wrapText="1"/>
    </xf>
    <xf numFmtId="165" fontId="28" fillId="2" borderId="16" xfId="4" applyNumberFormat="1" applyFont="1" applyFill="1" applyBorder="1" applyAlignment="1">
      <alignment horizontal="right" vertical="center" wrapText="1"/>
    </xf>
    <xf numFmtId="4" fontId="23" fillId="2" borderId="45" xfId="0" applyNumberFormat="1" applyFont="1" applyFill="1" applyBorder="1" applyAlignment="1">
      <alignment vertical="center" wrapText="1"/>
    </xf>
    <xf numFmtId="4" fontId="23" fillId="2" borderId="46" xfId="0" applyNumberFormat="1" applyFont="1" applyFill="1" applyBorder="1" applyAlignment="1">
      <alignment vertical="center" wrapText="1"/>
    </xf>
    <xf numFmtId="4" fontId="23" fillId="2" borderId="47" xfId="0" applyNumberFormat="1" applyFont="1" applyFill="1" applyBorder="1" applyAlignment="1">
      <alignment vertical="center" wrapText="1"/>
    </xf>
    <xf numFmtId="164" fontId="14" fillId="2" borderId="16" xfId="4" applyFont="1" applyFill="1" applyBorder="1" applyAlignment="1">
      <alignment horizontal="center" vertical="top" wrapText="1"/>
    </xf>
    <xf numFmtId="164" fontId="14" fillId="2" borderId="28" xfId="4" applyFont="1" applyFill="1" applyBorder="1" applyAlignment="1">
      <alignment horizontal="left" vertical="center" wrapText="1"/>
    </xf>
    <xf numFmtId="164" fontId="14" fillId="2" borderId="28" xfId="4" applyFont="1" applyFill="1" applyBorder="1" applyAlignment="1">
      <alignment horizontal="center" vertical="center"/>
    </xf>
    <xf numFmtId="9" fontId="9" fillId="2" borderId="16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164" fontId="14" fillId="2" borderId="10" xfId="4" applyFont="1" applyFill="1" applyBorder="1" applyAlignment="1">
      <alignment horizontal="left" vertical="center" wrapText="1"/>
    </xf>
    <xf numFmtId="165" fontId="14" fillId="2" borderId="10" xfId="4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vertical="center"/>
    </xf>
    <xf numFmtId="2" fontId="20" fillId="0" borderId="3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2" fontId="23" fillId="0" borderId="17" xfId="0" applyNumberFormat="1" applyFont="1" applyBorder="1" applyAlignment="1">
      <alignment horizontal="right" vertical="center" wrapText="1"/>
    </xf>
    <xf numFmtId="2" fontId="14" fillId="0" borderId="17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164" fontId="15" fillId="4" borderId="35" xfId="4" applyFont="1" applyFill="1" applyBorder="1" applyAlignment="1">
      <alignment horizontal="center" vertical="center" wrapText="1"/>
    </xf>
    <xf numFmtId="164" fontId="14" fillId="4" borderId="35" xfId="4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165" fontId="14" fillId="2" borderId="10" xfId="4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39" fontId="23" fillId="2" borderId="49" xfId="0" applyNumberFormat="1" applyFont="1" applyFill="1" applyBorder="1" applyAlignment="1">
      <alignment horizontal="center" vertical="center" wrapText="1"/>
    </xf>
    <xf numFmtId="39" fontId="23" fillId="2" borderId="49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0" applyFont="1" applyFill="1" applyBorder="1" applyAlignment="1">
      <alignment horizontal="right"/>
    </xf>
    <xf numFmtId="2" fontId="5" fillId="0" borderId="0" xfId="1" applyNumberFormat="1" applyFont="1" applyFill="1" applyAlignment="1">
      <alignment horizontal="center"/>
    </xf>
    <xf numFmtId="0" fontId="22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5" fillId="2" borderId="37" xfId="0" applyNumberFormat="1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0">
    <cellStyle name="Excel Built-in Normal" xfId="4"/>
    <cellStyle name="Normal_Liepaja Peldu 5 UK tames" xfId="3"/>
    <cellStyle name="Normal_Sheet1" xfId="2"/>
    <cellStyle name="Normal_Siguldas 27 - tabulas" xfId="5"/>
    <cellStyle name="Parastais_Lapa1" xfId="6"/>
    <cellStyle name="Parasts" xfId="0" builtinId="0"/>
    <cellStyle name="Style 1" xfId="1"/>
    <cellStyle name="Обычный 3" xfId="8"/>
    <cellStyle name="Обычный 4" xfId="9"/>
    <cellStyle name="Обычный_E-Daugava Maras diki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topLeftCell="A85" workbookViewId="0">
      <selection activeCell="L134" sqref="L134"/>
    </sheetView>
  </sheetViews>
  <sheetFormatPr defaultRowHeight="15" x14ac:dyDescent="0.25"/>
  <cols>
    <col min="1" max="1" width="4.5703125" customWidth="1"/>
    <col min="2" max="2" width="29.7109375" customWidth="1"/>
    <col min="3" max="3" width="7.85546875" customWidth="1"/>
    <col min="4" max="4" width="9.28515625" style="3" customWidth="1"/>
    <col min="5" max="5" width="5.42578125" customWidth="1"/>
    <col min="6" max="6" width="7.42578125" customWidth="1"/>
    <col min="7" max="7" width="6.42578125" style="3" customWidth="1"/>
    <col min="8" max="8" width="7.28515625" style="3" customWidth="1"/>
    <col min="9" max="9" width="7.5703125" style="3" customWidth="1"/>
    <col min="10" max="10" width="7.5703125" customWidth="1"/>
    <col min="11" max="11" width="7.85546875" customWidth="1"/>
    <col min="12" max="12" width="8.85546875" customWidth="1"/>
    <col min="13" max="13" width="9.42578125" customWidth="1"/>
    <col min="14" max="14" width="8" customWidth="1"/>
    <col min="15" max="15" width="11.140625" customWidth="1"/>
  </cols>
  <sheetData>
    <row r="1" spans="1:15" ht="18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x14ac:dyDescent="0.25">
      <c r="A2" s="195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5.75" thickBot="1" x14ac:dyDescent="0.3">
      <c r="A3" s="205" t="s">
        <v>90</v>
      </c>
      <c r="B3" s="205"/>
      <c r="C3" s="205"/>
      <c r="D3" s="205"/>
      <c r="E3" s="1"/>
      <c r="F3" s="1"/>
      <c r="G3" s="57"/>
      <c r="H3" s="57"/>
      <c r="I3" s="57"/>
      <c r="J3" s="2"/>
      <c r="K3" s="2"/>
      <c r="N3" s="3"/>
    </row>
    <row r="4" spans="1:15" ht="15.75" thickBot="1" x14ac:dyDescent="0.3">
      <c r="A4" s="205" t="s">
        <v>91</v>
      </c>
      <c r="B4" s="205"/>
      <c r="C4" s="205"/>
      <c r="D4" s="205"/>
      <c r="E4" s="205"/>
      <c r="F4" s="205"/>
      <c r="G4" s="57"/>
      <c r="H4" s="57"/>
      <c r="I4" s="57"/>
      <c r="J4" s="2"/>
      <c r="K4" s="2"/>
      <c r="M4" s="200" t="s">
        <v>47</v>
      </c>
      <c r="N4" s="200"/>
      <c r="O4" s="79">
        <f>O118</f>
        <v>0</v>
      </c>
    </row>
    <row r="5" spans="1:15" ht="15.75" thickBot="1" x14ac:dyDescent="0.3">
      <c r="A5" s="196" t="s">
        <v>25</v>
      </c>
      <c r="B5" s="196"/>
      <c r="C5" s="1"/>
      <c r="D5" s="45"/>
      <c r="E5" s="1"/>
      <c r="F5" s="1"/>
      <c r="G5" s="57"/>
      <c r="H5" s="57"/>
      <c r="I5" s="57"/>
      <c r="J5" s="2"/>
      <c r="K5" s="2"/>
      <c r="M5" s="200" t="s">
        <v>48</v>
      </c>
      <c r="N5" s="200"/>
      <c r="O5" s="178">
        <f>O121</f>
        <v>0</v>
      </c>
    </row>
    <row r="6" spans="1:15" ht="15.75" thickBot="1" x14ac:dyDescent="0.3">
      <c r="A6" s="197" t="s">
        <v>115</v>
      </c>
      <c r="B6" s="197"/>
      <c r="C6" s="1"/>
      <c r="D6" s="45"/>
      <c r="E6" s="1"/>
      <c r="F6" s="1"/>
      <c r="G6" s="57"/>
      <c r="H6" s="57"/>
      <c r="I6" s="57"/>
      <c r="J6" s="2"/>
      <c r="K6" s="2"/>
      <c r="M6" s="200" t="s">
        <v>49</v>
      </c>
      <c r="N6" s="200"/>
      <c r="O6" s="79">
        <f>O122</f>
        <v>0</v>
      </c>
    </row>
    <row r="7" spans="1:15" ht="15.75" thickBot="1" x14ac:dyDescent="0.3">
      <c r="A7" s="198"/>
      <c r="B7" s="198"/>
      <c r="C7" s="198"/>
      <c r="D7" s="199"/>
      <c r="E7" s="199"/>
      <c r="F7" s="1"/>
      <c r="G7" s="57"/>
      <c r="H7" s="57"/>
      <c r="I7" s="57"/>
      <c r="J7" s="2"/>
      <c r="K7" s="2"/>
      <c r="N7" s="3"/>
    </row>
    <row r="8" spans="1:15" ht="15" customHeight="1" x14ac:dyDescent="0.25">
      <c r="A8" s="209" t="s">
        <v>0</v>
      </c>
      <c r="B8" s="211" t="s">
        <v>1</v>
      </c>
      <c r="C8" s="201" t="s">
        <v>2</v>
      </c>
      <c r="D8" s="203" t="s">
        <v>3</v>
      </c>
      <c r="E8" s="213" t="s">
        <v>4</v>
      </c>
      <c r="F8" s="214"/>
      <c r="G8" s="214"/>
      <c r="H8" s="214"/>
      <c r="I8" s="214"/>
      <c r="J8" s="215"/>
      <c r="K8" s="213" t="s">
        <v>5</v>
      </c>
      <c r="L8" s="214"/>
      <c r="M8" s="214"/>
      <c r="N8" s="215"/>
      <c r="O8" s="192" t="s">
        <v>6</v>
      </c>
    </row>
    <row r="9" spans="1:15" ht="74.25" customHeight="1" thickBot="1" x14ac:dyDescent="0.3">
      <c r="A9" s="210"/>
      <c r="B9" s="212"/>
      <c r="C9" s="202"/>
      <c r="D9" s="204"/>
      <c r="E9" s="36" t="s">
        <v>7</v>
      </c>
      <c r="F9" s="36" t="s">
        <v>8</v>
      </c>
      <c r="G9" s="37" t="s">
        <v>9</v>
      </c>
      <c r="H9" s="37" t="s">
        <v>10</v>
      </c>
      <c r="I9" s="37" t="s">
        <v>11</v>
      </c>
      <c r="J9" s="38" t="s">
        <v>6</v>
      </c>
      <c r="K9" s="39" t="s">
        <v>12</v>
      </c>
      <c r="L9" s="39" t="s">
        <v>13</v>
      </c>
      <c r="M9" s="39" t="s">
        <v>10</v>
      </c>
      <c r="N9" s="37" t="s">
        <v>11</v>
      </c>
      <c r="O9" s="193"/>
    </row>
    <row r="10" spans="1:15" ht="15.75" thickBot="1" x14ac:dyDescent="0.3">
      <c r="A10" s="4">
        <v>1</v>
      </c>
      <c r="B10" s="5">
        <v>3</v>
      </c>
      <c r="C10" s="5">
        <v>4</v>
      </c>
      <c r="D10" s="6">
        <v>5</v>
      </c>
      <c r="E10" s="5">
        <v>6</v>
      </c>
      <c r="F10" s="5">
        <v>7</v>
      </c>
      <c r="G10" s="6">
        <v>8</v>
      </c>
      <c r="H10" s="6">
        <v>9</v>
      </c>
      <c r="I10" s="6">
        <v>10</v>
      </c>
      <c r="J10" s="5">
        <v>11</v>
      </c>
      <c r="K10" s="5">
        <v>12</v>
      </c>
      <c r="L10" s="5">
        <v>13</v>
      </c>
      <c r="M10" s="5">
        <v>14</v>
      </c>
      <c r="N10" s="6">
        <v>15</v>
      </c>
      <c r="O10" s="7">
        <v>16</v>
      </c>
    </row>
    <row r="11" spans="1:15" x14ac:dyDescent="0.25">
      <c r="A11" s="157"/>
      <c r="B11" s="135" t="s">
        <v>26</v>
      </c>
      <c r="C11" s="158"/>
      <c r="D11" s="89"/>
      <c r="E11" s="90"/>
      <c r="F11" s="90"/>
      <c r="G11" s="89"/>
      <c r="H11" s="89"/>
      <c r="I11" s="89"/>
      <c r="J11" s="90"/>
      <c r="K11" s="90"/>
      <c r="L11" s="90"/>
      <c r="M11" s="90"/>
      <c r="N11" s="89"/>
      <c r="O11" s="91"/>
    </row>
    <row r="12" spans="1:15" x14ac:dyDescent="0.25">
      <c r="A12" s="8">
        <v>1</v>
      </c>
      <c r="B12" s="72" t="s">
        <v>34</v>
      </c>
      <c r="C12" s="166" t="s">
        <v>35</v>
      </c>
      <c r="D12" s="34">
        <v>9</v>
      </c>
      <c r="E12" s="33"/>
      <c r="F12" s="33"/>
      <c r="G12" s="34"/>
      <c r="H12" s="34"/>
      <c r="I12" s="34"/>
      <c r="J12" s="33"/>
      <c r="K12" s="33"/>
      <c r="L12" s="33"/>
      <c r="M12" s="33"/>
      <c r="N12" s="34"/>
      <c r="O12" s="35"/>
    </row>
    <row r="13" spans="1:15" ht="25.5" x14ac:dyDescent="0.25">
      <c r="A13" s="8">
        <v>2</v>
      </c>
      <c r="B13" s="72" t="s">
        <v>60</v>
      </c>
      <c r="C13" s="32" t="s">
        <v>33</v>
      </c>
      <c r="D13" s="34">
        <v>198.9</v>
      </c>
      <c r="E13" s="33"/>
      <c r="F13" s="33"/>
      <c r="G13" s="34"/>
      <c r="H13" s="34"/>
      <c r="I13" s="34"/>
      <c r="J13" s="33"/>
      <c r="K13" s="33"/>
      <c r="L13" s="33"/>
      <c r="M13" s="33"/>
      <c r="N13" s="34"/>
      <c r="O13" s="35"/>
    </row>
    <row r="14" spans="1:15" ht="25.5" x14ac:dyDescent="0.25">
      <c r="A14" s="8">
        <v>3</v>
      </c>
      <c r="B14" s="72" t="s">
        <v>59</v>
      </c>
      <c r="C14" s="32" t="s">
        <v>33</v>
      </c>
      <c r="D14" s="34">
        <f>D13</f>
        <v>198.9</v>
      </c>
      <c r="E14" s="33"/>
      <c r="F14" s="33"/>
      <c r="G14" s="34"/>
      <c r="H14" s="34"/>
      <c r="I14" s="34"/>
      <c r="J14" s="33"/>
      <c r="K14" s="33"/>
      <c r="L14" s="33"/>
      <c r="M14" s="33"/>
      <c r="N14" s="34"/>
      <c r="O14" s="35"/>
    </row>
    <row r="15" spans="1:15" x14ac:dyDescent="0.25">
      <c r="A15" s="8"/>
      <c r="B15" s="156" t="s">
        <v>52</v>
      </c>
      <c r="C15" s="32" t="s">
        <v>27</v>
      </c>
      <c r="D15" s="34">
        <f>ROUND(D14*0.15,2)</f>
        <v>29.84</v>
      </c>
      <c r="E15" s="33"/>
      <c r="F15" s="33"/>
      <c r="G15" s="34"/>
      <c r="H15" s="34"/>
      <c r="I15" s="34"/>
      <c r="J15" s="33"/>
      <c r="K15" s="33"/>
      <c r="L15" s="33"/>
      <c r="M15" s="33"/>
      <c r="N15" s="34"/>
      <c r="O15" s="35"/>
    </row>
    <row r="16" spans="1:15" x14ac:dyDescent="0.25">
      <c r="A16" s="8"/>
      <c r="B16" s="156" t="s">
        <v>58</v>
      </c>
      <c r="C16" s="32" t="s">
        <v>33</v>
      </c>
      <c r="D16" s="34">
        <f>ROUND(D14*1.1,2)</f>
        <v>218.79</v>
      </c>
      <c r="E16" s="33"/>
      <c r="F16" s="33"/>
      <c r="G16" s="34"/>
      <c r="H16" s="34"/>
      <c r="I16" s="34"/>
      <c r="J16" s="33"/>
      <c r="K16" s="33"/>
      <c r="L16" s="33"/>
      <c r="M16" s="33"/>
      <c r="N16" s="34"/>
      <c r="O16" s="35"/>
    </row>
    <row r="17" spans="1:15" x14ac:dyDescent="0.25">
      <c r="A17" s="8"/>
      <c r="B17" s="156" t="s">
        <v>54</v>
      </c>
      <c r="C17" s="32" t="s">
        <v>14</v>
      </c>
      <c r="D17" s="34">
        <f>ROUND(D14*32,2)</f>
        <v>6364.8</v>
      </c>
      <c r="E17" s="33"/>
      <c r="F17" s="33"/>
      <c r="G17" s="34"/>
      <c r="H17" s="34"/>
      <c r="I17" s="34"/>
      <c r="J17" s="33"/>
      <c r="K17" s="33"/>
      <c r="L17" s="33"/>
      <c r="M17" s="33"/>
      <c r="N17" s="34"/>
      <c r="O17" s="35"/>
    </row>
    <row r="18" spans="1:15" x14ac:dyDescent="0.25">
      <c r="A18" s="8"/>
      <c r="B18" s="156" t="s">
        <v>40</v>
      </c>
      <c r="C18" s="32" t="s">
        <v>28</v>
      </c>
      <c r="D18" s="34">
        <v>1</v>
      </c>
      <c r="E18" s="33"/>
      <c r="F18" s="33"/>
      <c r="G18" s="34"/>
      <c r="H18" s="34"/>
      <c r="I18" s="34"/>
      <c r="J18" s="33"/>
      <c r="K18" s="33"/>
      <c r="L18" s="33"/>
      <c r="M18" s="33"/>
      <c r="N18" s="34"/>
      <c r="O18" s="35"/>
    </row>
    <row r="19" spans="1:15" x14ac:dyDescent="0.25">
      <c r="A19" s="8">
        <v>4</v>
      </c>
      <c r="B19" s="72" t="s">
        <v>37</v>
      </c>
      <c r="C19" s="32" t="s">
        <v>33</v>
      </c>
      <c r="D19" s="34">
        <f>D14</f>
        <v>198.9</v>
      </c>
      <c r="E19" s="33"/>
      <c r="F19" s="33"/>
      <c r="G19" s="34"/>
      <c r="H19" s="34"/>
      <c r="I19" s="34"/>
      <c r="J19" s="33"/>
      <c r="K19" s="33"/>
      <c r="L19" s="33"/>
      <c r="M19" s="33"/>
      <c r="N19" s="34"/>
      <c r="O19" s="35"/>
    </row>
    <row r="20" spans="1:15" x14ac:dyDescent="0.25">
      <c r="A20" s="8"/>
      <c r="B20" s="156" t="s">
        <v>52</v>
      </c>
      <c r="C20" s="32" t="s">
        <v>27</v>
      </c>
      <c r="D20" s="34">
        <f>ROUND(D19*0.15,2)</f>
        <v>29.84</v>
      </c>
      <c r="E20" s="33"/>
      <c r="F20" s="33"/>
      <c r="G20" s="34"/>
      <c r="H20" s="34"/>
      <c r="I20" s="34"/>
      <c r="J20" s="33"/>
      <c r="K20" s="33"/>
      <c r="L20" s="33"/>
      <c r="M20" s="33"/>
      <c r="N20" s="34"/>
      <c r="O20" s="35"/>
    </row>
    <row r="21" spans="1:15" x14ac:dyDescent="0.25">
      <c r="A21" s="8"/>
      <c r="B21" s="156" t="s">
        <v>53</v>
      </c>
      <c r="C21" s="32" t="s">
        <v>14</v>
      </c>
      <c r="D21" s="34">
        <f>ROUND(D19*3.6,2)</f>
        <v>716.04</v>
      </c>
      <c r="E21" s="33"/>
      <c r="F21" s="33"/>
      <c r="G21" s="34"/>
      <c r="H21" s="34"/>
      <c r="I21" s="34"/>
      <c r="J21" s="33"/>
      <c r="K21" s="33"/>
      <c r="L21" s="33"/>
      <c r="M21" s="33"/>
      <c r="N21" s="34"/>
      <c r="O21" s="35"/>
    </row>
    <row r="22" spans="1:15" x14ac:dyDescent="0.25">
      <c r="A22" s="8"/>
      <c r="B22" s="156" t="s">
        <v>40</v>
      </c>
      <c r="C22" s="32" t="s">
        <v>28</v>
      </c>
      <c r="D22" s="34">
        <v>1</v>
      </c>
      <c r="E22" s="33"/>
      <c r="F22" s="33"/>
      <c r="G22" s="34"/>
      <c r="H22" s="34"/>
      <c r="I22" s="34"/>
      <c r="J22" s="33"/>
      <c r="K22" s="33"/>
      <c r="L22" s="33"/>
      <c r="M22" s="33"/>
      <c r="N22" s="34"/>
      <c r="O22" s="35"/>
    </row>
    <row r="23" spans="1:15" x14ac:dyDescent="0.25">
      <c r="A23" s="8">
        <v>5</v>
      </c>
      <c r="B23" s="72" t="s">
        <v>55</v>
      </c>
      <c r="C23" s="32" t="s">
        <v>33</v>
      </c>
      <c r="D23" s="34">
        <f>D19</f>
        <v>198.9</v>
      </c>
      <c r="E23" s="33"/>
      <c r="F23" s="33"/>
      <c r="G23" s="34"/>
      <c r="H23" s="34"/>
      <c r="I23" s="34"/>
      <c r="J23" s="33"/>
      <c r="K23" s="33"/>
      <c r="L23" s="33"/>
      <c r="M23" s="33"/>
      <c r="N23" s="34"/>
      <c r="O23" s="35"/>
    </row>
    <row r="24" spans="1:15" x14ac:dyDescent="0.25">
      <c r="A24" s="8"/>
      <c r="B24" s="156" t="s">
        <v>56</v>
      </c>
      <c r="C24" s="32" t="s">
        <v>27</v>
      </c>
      <c r="D24" s="34">
        <f>ROUND(D23*0.45,2)</f>
        <v>89.51</v>
      </c>
      <c r="E24" s="33"/>
      <c r="F24" s="33"/>
      <c r="G24" s="34"/>
      <c r="H24" s="34"/>
      <c r="I24" s="34"/>
      <c r="J24" s="33"/>
      <c r="K24" s="33"/>
      <c r="L24" s="33"/>
      <c r="M24" s="33"/>
      <c r="N24" s="34"/>
      <c r="O24" s="35"/>
    </row>
    <row r="25" spans="1:15" x14ac:dyDescent="0.25">
      <c r="A25" s="8"/>
      <c r="B25" s="156" t="s">
        <v>57</v>
      </c>
      <c r="C25" s="32" t="s">
        <v>27</v>
      </c>
      <c r="D25" s="34">
        <f>D24</f>
        <v>89.51</v>
      </c>
      <c r="E25" s="33"/>
      <c r="F25" s="33"/>
      <c r="G25" s="34"/>
      <c r="H25" s="34"/>
      <c r="I25" s="34"/>
      <c r="J25" s="33"/>
      <c r="K25" s="33"/>
      <c r="L25" s="33"/>
      <c r="M25" s="33"/>
      <c r="N25" s="34"/>
      <c r="O25" s="35"/>
    </row>
    <row r="26" spans="1:15" ht="51" x14ac:dyDescent="0.25">
      <c r="A26" s="8">
        <v>6</v>
      </c>
      <c r="B26" s="72" t="s">
        <v>81</v>
      </c>
      <c r="C26" s="32" t="s">
        <v>33</v>
      </c>
      <c r="D26" s="34">
        <v>3</v>
      </c>
      <c r="E26" s="33"/>
      <c r="F26" s="33"/>
      <c r="G26" s="34"/>
      <c r="H26" s="34"/>
      <c r="I26" s="34"/>
      <c r="J26" s="33"/>
      <c r="K26" s="33"/>
      <c r="L26" s="33"/>
      <c r="M26" s="33"/>
      <c r="N26" s="34"/>
      <c r="O26" s="35"/>
    </row>
    <row r="27" spans="1:15" x14ac:dyDescent="0.25">
      <c r="A27" s="8"/>
      <c r="B27" s="156" t="s">
        <v>36</v>
      </c>
      <c r="C27" s="32" t="s">
        <v>33</v>
      </c>
      <c r="D27" s="34">
        <f>ROUND(D26*2*1.1,2)</f>
        <v>6.6</v>
      </c>
      <c r="E27" s="33"/>
      <c r="F27" s="33"/>
      <c r="G27" s="34"/>
      <c r="H27" s="34"/>
      <c r="I27" s="34"/>
      <c r="J27" s="33"/>
      <c r="K27" s="33"/>
      <c r="L27" s="33"/>
      <c r="M27" s="33"/>
      <c r="N27" s="34"/>
      <c r="O27" s="35"/>
    </row>
    <row r="28" spans="1:15" x14ac:dyDescent="0.25">
      <c r="A28" s="8"/>
      <c r="B28" s="156" t="s">
        <v>61</v>
      </c>
      <c r="C28" s="32" t="s">
        <v>33</v>
      </c>
      <c r="D28" s="34">
        <f>D26</f>
        <v>3</v>
      </c>
      <c r="E28" s="33"/>
      <c r="F28" s="33"/>
      <c r="G28" s="34"/>
      <c r="H28" s="34"/>
      <c r="I28" s="34"/>
      <c r="J28" s="33"/>
      <c r="K28" s="33"/>
      <c r="L28" s="33"/>
      <c r="M28" s="33"/>
      <c r="N28" s="34"/>
      <c r="O28" s="35"/>
    </row>
    <row r="29" spans="1:15" x14ac:dyDescent="0.25">
      <c r="A29" s="8"/>
      <c r="B29" s="156" t="s">
        <v>40</v>
      </c>
      <c r="C29" s="32" t="s">
        <v>28</v>
      </c>
      <c r="D29" s="34">
        <v>1</v>
      </c>
      <c r="E29" s="33"/>
      <c r="F29" s="33"/>
      <c r="G29" s="34"/>
      <c r="H29" s="34"/>
      <c r="I29" s="34"/>
      <c r="J29" s="33"/>
      <c r="K29" s="33"/>
      <c r="L29" s="33"/>
      <c r="M29" s="33"/>
      <c r="N29" s="34"/>
      <c r="O29" s="35"/>
    </row>
    <row r="30" spans="1:15" ht="15.75" thickBot="1" x14ac:dyDescent="0.3">
      <c r="A30" s="81"/>
      <c r="B30" s="160"/>
      <c r="C30" s="143"/>
      <c r="D30" s="82"/>
      <c r="E30" s="83"/>
      <c r="F30" s="83"/>
      <c r="G30" s="82"/>
      <c r="H30" s="82"/>
      <c r="I30" s="82"/>
      <c r="J30" s="83"/>
      <c r="K30" s="83"/>
      <c r="L30" s="83"/>
      <c r="M30" s="83"/>
      <c r="N30" s="82"/>
      <c r="O30" s="84"/>
    </row>
    <row r="31" spans="1:15" ht="15.75" thickBot="1" x14ac:dyDescent="0.3">
      <c r="A31" s="102"/>
      <c r="B31" s="153"/>
      <c r="C31" s="111"/>
      <c r="D31" s="104"/>
      <c r="E31" s="105"/>
      <c r="F31" s="105"/>
      <c r="G31" s="104"/>
      <c r="H31" s="104"/>
      <c r="I31" s="216"/>
      <c r="J31" s="217"/>
      <c r="K31" s="110"/>
      <c r="L31" s="110"/>
      <c r="M31" s="110"/>
      <c r="N31" s="110"/>
      <c r="O31" s="110"/>
    </row>
    <row r="32" spans="1:15" x14ac:dyDescent="0.25">
      <c r="A32" s="85"/>
      <c r="B32" s="86" t="s">
        <v>45</v>
      </c>
      <c r="C32" s="87"/>
      <c r="D32" s="61"/>
      <c r="E32" s="61"/>
      <c r="F32" s="61"/>
      <c r="G32" s="61"/>
      <c r="H32" s="61"/>
      <c r="I32" s="61"/>
      <c r="J32" s="43"/>
      <c r="K32" s="43"/>
      <c r="L32" s="43"/>
      <c r="M32" s="43"/>
      <c r="N32" s="61"/>
      <c r="O32" s="88"/>
    </row>
    <row r="33" spans="1:15" x14ac:dyDescent="0.25">
      <c r="A33" s="8"/>
      <c r="B33" s="73"/>
      <c r="C33" s="32"/>
      <c r="D33" s="34"/>
      <c r="E33" s="34"/>
      <c r="F33" s="34"/>
      <c r="G33" s="34"/>
      <c r="H33" s="34"/>
      <c r="I33" s="34"/>
      <c r="J33" s="33"/>
      <c r="K33" s="33"/>
      <c r="L33" s="33"/>
      <c r="M33" s="33"/>
      <c r="N33" s="34"/>
      <c r="O33" s="35"/>
    </row>
    <row r="34" spans="1:15" x14ac:dyDescent="0.25">
      <c r="A34" s="8">
        <v>7</v>
      </c>
      <c r="B34" s="72" t="s">
        <v>62</v>
      </c>
      <c r="C34" s="32" t="s">
        <v>42</v>
      </c>
      <c r="D34" s="34">
        <v>4</v>
      </c>
      <c r="E34" s="34"/>
      <c r="F34" s="34"/>
      <c r="G34" s="34"/>
      <c r="H34" s="34"/>
      <c r="I34" s="34"/>
      <c r="J34" s="33"/>
      <c r="K34" s="33"/>
      <c r="L34" s="33"/>
      <c r="M34" s="33"/>
      <c r="N34" s="34"/>
      <c r="O34" s="35"/>
    </row>
    <row r="35" spans="1:15" ht="63.75" x14ac:dyDescent="0.25">
      <c r="A35" s="8"/>
      <c r="B35" s="69" t="s">
        <v>39</v>
      </c>
      <c r="C35" s="46" t="s">
        <v>38</v>
      </c>
      <c r="D35" s="58">
        <v>4</v>
      </c>
      <c r="E35" s="34"/>
      <c r="F35" s="40"/>
      <c r="G35" s="34"/>
      <c r="H35" s="58"/>
      <c r="I35" s="34"/>
      <c r="J35" s="33"/>
      <c r="K35" s="33"/>
      <c r="L35" s="33"/>
      <c r="M35" s="33"/>
      <c r="N35" s="34"/>
      <c r="O35" s="35"/>
    </row>
    <row r="36" spans="1:15" x14ac:dyDescent="0.25">
      <c r="A36" s="8"/>
      <c r="B36" s="156" t="s">
        <v>40</v>
      </c>
      <c r="C36" s="47" t="s">
        <v>38</v>
      </c>
      <c r="D36" s="56">
        <v>1</v>
      </c>
      <c r="E36" s="34"/>
      <c r="F36" s="40"/>
      <c r="G36" s="34"/>
      <c r="H36" s="56"/>
      <c r="I36" s="34"/>
      <c r="J36" s="33"/>
      <c r="K36" s="33"/>
      <c r="L36" s="33"/>
      <c r="M36" s="33"/>
      <c r="N36" s="34"/>
      <c r="O36" s="35"/>
    </row>
    <row r="37" spans="1:15" ht="38.25" x14ac:dyDescent="0.25">
      <c r="A37" s="8">
        <v>8</v>
      </c>
      <c r="B37" s="70" t="s">
        <v>41</v>
      </c>
      <c r="C37" s="47" t="s">
        <v>38</v>
      </c>
      <c r="D37" s="56">
        <v>1</v>
      </c>
      <c r="E37" s="34"/>
      <c r="F37" s="40"/>
      <c r="G37" s="34"/>
      <c r="H37" s="56"/>
      <c r="I37" s="34"/>
      <c r="J37" s="33"/>
      <c r="K37" s="33"/>
      <c r="L37" s="33"/>
      <c r="M37" s="33"/>
      <c r="N37" s="34"/>
      <c r="O37" s="35"/>
    </row>
    <row r="38" spans="1:15" ht="15.75" thickBot="1" x14ac:dyDescent="0.3">
      <c r="A38" s="81"/>
      <c r="B38" s="92"/>
      <c r="C38" s="93"/>
      <c r="D38" s="94"/>
      <c r="E38" s="82"/>
      <c r="F38" s="95"/>
      <c r="G38" s="82"/>
      <c r="H38" s="96"/>
      <c r="I38" s="97"/>
      <c r="J38" s="83"/>
      <c r="K38" s="83"/>
      <c r="L38" s="83"/>
      <c r="M38" s="83"/>
      <c r="N38" s="82"/>
      <c r="O38" s="84"/>
    </row>
    <row r="39" spans="1:15" ht="15.75" customHeight="1" thickBot="1" x14ac:dyDescent="0.3">
      <c r="A39" s="102"/>
      <c r="B39" s="112"/>
      <c r="C39" s="113"/>
      <c r="D39" s="114"/>
      <c r="E39" s="104"/>
      <c r="F39" s="115"/>
      <c r="G39" s="104"/>
      <c r="H39" s="116"/>
      <c r="I39" s="216"/>
      <c r="J39" s="217"/>
      <c r="K39" s="110"/>
      <c r="L39" s="110"/>
      <c r="M39" s="110"/>
      <c r="N39" s="110"/>
      <c r="O39" s="110"/>
    </row>
    <row r="40" spans="1:15" x14ac:dyDescent="0.25">
      <c r="A40" s="134"/>
      <c r="B40" s="86" t="s">
        <v>29</v>
      </c>
      <c r="C40" s="136"/>
      <c r="D40" s="61"/>
      <c r="E40" s="43"/>
      <c r="F40" s="43"/>
      <c r="G40" s="61"/>
      <c r="H40" s="61"/>
      <c r="I40" s="61"/>
      <c r="J40" s="43"/>
      <c r="K40" s="43"/>
      <c r="L40" s="43"/>
      <c r="M40" s="43"/>
      <c r="N40" s="61"/>
      <c r="O40" s="88"/>
    </row>
    <row r="41" spans="1:15" ht="25.5" x14ac:dyDescent="0.25">
      <c r="A41" s="8">
        <v>9</v>
      </c>
      <c r="B41" s="167" t="s">
        <v>63</v>
      </c>
      <c r="C41" s="32" t="s">
        <v>33</v>
      </c>
      <c r="D41" s="168">
        <v>113.4</v>
      </c>
      <c r="E41" s="98"/>
      <c r="F41" s="98"/>
      <c r="G41" s="34"/>
      <c r="H41" s="99"/>
      <c r="I41" s="99"/>
      <c r="J41" s="43"/>
      <c r="K41" s="43"/>
      <c r="L41" s="43"/>
      <c r="M41" s="43"/>
      <c r="N41" s="61"/>
      <c r="O41" s="88"/>
    </row>
    <row r="42" spans="1:15" ht="25.5" x14ac:dyDescent="0.25">
      <c r="A42" s="8">
        <v>10</v>
      </c>
      <c r="B42" s="72" t="s">
        <v>82</v>
      </c>
      <c r="C42" s="32" t="s">
        <v>33</v>
      </c>
      <c r="D42" s="71">
        <f>D41</f>
        <v>113.4</v>
      </c>
      <c r="E42" s="33"/>
      <c r="F42" s="33"/>
      <c r="G42" s="34"/>
      <c r="H42" s="34"/>
      <c r="I42" s="34"/>
      <c r="J42" s="43"/>
      <c r="K42" s="43"/>
      <c r="L42" s="43"/>
      <c r="M42" s="43"/>
      <c r="N42" s="61"/>
      <c r="O42" s="88"/>
    </row>
    <row r="43" spans="1:15" x14ac:dyDescent="0.25">
      <c r="A43" s="8">
        <v>11</v>
      </c>
      <c r="B43" s="72" t="s">
        <v>64</v>
      </c>
      <c r="C43" s="32" t="s">
        <v>33</v>
      </c>
      <c r="D43" s="71">
        <f>D42</f>
        <v>113.4</v>
      </c>
      <c r="E43" s="44"/>
      <c r="F43" s="33"/>
      <c r="G43" s="34"/>
      <c r="H43" s="59"/>
      <c r="I43" s="59"/>
      <c r="J43" s="43"/>
      <c r="K43" s="43"/>
      <c r="L43" s="43"/>
      <c r="M43" s="43"/>
      <c r="N43" s="61"/>
      <c r="O43" s="88"/>
    </row>
    <row r="44" spans="1:15" ht="38.25" x14ac:dyDescent="0.25">
      <c r="A44" s="8">
        <v>12</v>
      </c>
      <c r="B44" s="72" t="s">
        <v>94</v>
      </c>
      <c r="C44" s="32" t="s">
        <v>30</v>
      </c>
      <c r="D44" s="71">
        <v>132.4</v>
      </c>
      <c r="E44" s="44"/>
      <c r="F44" s="33"/>
      <c r="G44" s="34"/>
      <c r="H44" s="59"/>
      <c r="I44" s="59"/>
      <c r="J44" s="43"/>
      <c r="K44" s="43"/>
      <c r="L44" s="43"/>
      <c r="M44" s="43"/>
      <c r="N44" s="61"/>
      <c r="O44" s="88"/>
    </row>
    <row r="45" spans="1:15" x14ac:dyDescent="0.25">
      <c r="A45" s="8"/>
      <c r="B45" s="156" t="s">
        <v>65</v>
      </c>
      <c r="C45" s="32" t="s">
        <v>44</v>
      </c>
      <c r="D45" s="71">
        <f>ROUND(2.65*1.1,2)</f>
        <v>2.92</v>
      </c>
      <c r="E45" s="44"/>
      <c r="F45" s="41"/>
      <c r="G45" s="34"/>
      <c r="H45" s="59"/>
      <c r="I45" s="59"/>
      <c r="J45" s="43"/>
      <c r="K45" s="43"/>
      <c r="L45" s="43"/>
      <c r="M45" s="43"/>
      <c r="N45" s="61"/>
      <c r="O45" s="88"/>
    </row>
    <row r="46" spans="1:15" x14ac:dyDescent="0.25">
      <c r="A46" s="8"/>
      <c r="B46" s="156" t="s">
        <v>40</v>
      </c>
      <c r="C46" s="32" t="s">
        <v>28</v>
      </c>
      <c r="D46" s="34">
        <v>1</v>
      </c>
      <c r="E46" s="44"/>
      <c r="F46" s="41"/>
      <c r="G46" s="34"/>
      <c r="H46" s="59"/>
      <c r="I46" s="59"/>
      <c r="J46" s="43"/>
      <c r="K46" s="43"/>
      <c r="L46" s="43"/>
      <c r="M46" s="43"/>
      <c r="N46" s="61"/>
      <c r="O46" s="88"/>
    </row>
    <row r="47" spans="1:15" ht="51" x14ac:dyDescent="0.25">
      <c r="A47" s="8">
        <v>13</v>
      </c>
      <c r="B47" s="72" t="s">
        <v>95</v>
      </c>
      <c r="C47" s="32" t="s">
        <v>33</v>
      </c>
      <c r="D47" s="168">
        <v>113.4</v>
      </c>
      <c r="E47" s="170"/>
      <c r="F47" s="159"/>
      <c r="G47" s="34"/>
      <c r="H47" s="59"/>
      <c r="I47" s="62"/>
      <c r="J47" s="43"/>
      <c r="K47" s="43"/>
      <c r="L47" s="43"/>
      <c r="M47" s="43"/>
      <c r="N47" s="61"/>
      <c r="O47" s="88"/>
    </row>
    <row r="48" spans="1:15" x14ac:dyDescent="0.25">
      <c r="A48" s="8"/>
      <c r="B48" s="156" t="s">
        <v>86</v>
      </c>
      <c r="C48" s="32" t="s">
        <v>33</v>
      </c>
      <c r="D48" s="34">
        <f>ROUND(D47*1.1,2)</f>
        <v>124.74</v>
      </c>
      <c r="E48" s="44"/>
      <c r="F48" s="41"/>
      <c r="G48" s="34"/>
      <c r="H48" s="59"/>
      <c r="I48" s="59"/>
      <c r="J48" s="43"/>
      <c r="K48" s="43"/>
      <c r="L48" s="43"/>
      <c r="M48" s="43"/>
      <c r="N48" s="61"/>
      <c r="O48" s="88"/>
    </row>
    <row r="49" spans="1:15" x14ac:dyDescent="0.25">
      <c r="A49" s="8"/>
      <c r="B49" s="156" t="s">
        <v>87</v>
      </c>
      <c r="C49" s="32" t="s">
        <v>33</v>
      </c>
      <c r="D49" s="34">
        <f>ROUND(D47*1.1,2)</f>
        <v>124.74</v>
      </c>
      <c r="E49" s="44"/>
      <c r="F49" s="41"/>
      <c r="G49" s="34"/>
      <c r="H49" s="59"/>
      <c r="I49" s="59"/>
      <c r="J49" s="43"/>
      <c r="K49" s="43"/>
      <c r="L49" s="43"/>
      <c r="M49" s="43"/>
      <c r="N49" s="61"/>
      <c r="O49" s="88"/>
    </row>
    <row r="50" spans="1:15" x14ac:dyDescent="0.25">
      <c r="A50" s="8"/>
      <c r="B50" s="156" t="s">
        <v>40</v>
      </c>
      <c r="C50" s="32" t="s">
        <v>28</v>
      </c>
      <c r="D50" s="34">
        <v>1</v>
      </c>
      <c r="E50" s="44"/>
      <c r="F50" s="41"/>
      <c r="G50" s="34"/>
      <c r="H50" s="59"/>
      <c r="I50" s="59"/>
      <c r="J50" s="43"/>
      <c r="K50" s="43"/>
      <c r="L50" s="43"/>
      <c r="M50" s="43"/>
      <c r="N50" s="61"/>
      <c r="O50" s="88"/>
    </row>
    <row r="51" spans="1:15" ht="25.5" x14ac:dyDescent="0.25">
      <c r="A51" s="8">
        <v>14</v>
      </c>
      <c r="B51" s="72" t="s">
        <v>69</v>
      </c>
      <c r="C51" s="32" t="s">
        <v>33</v>
      </c>
      <c r="D51" s="71">
        <f>D41</f>
        <v>113.4</v>
      </c>
      <c r="E51" s="159"/>
      <c r="F51" s="159"/>
      <c r="G51" s="34"/>
      <c r="H51" s="62"/>
      <c r="I51" s="62"/>
      <c r="J51" s="43"/>
      <c r="K51" s="43"/>
      <c r="L51" s="43"/>
      <c r="M51" s="43"/>
      <c r="N51" s="61"/>
      <c r="O51" s="88"/>
    </row>
    <row r="52" spans="1:15" x14ac:dyDescent="0.25">
      <c r="A52" s="8"/>
      <c r="B52" s="161" t="s">
        <v>66</v>
      </c>
      <c r="C52" s="32" t="s">
        <v>33</v>
      </c>
      <c r="D52" s="71">
        <f>ROUND(D51*1.1,2)</f>
        <v>124.74</v>
      </c>
      <c r="E52" s="42"/>
      <c r="F52" s="41"/>
      <c r="G52" s="34"/>
      <c r="H52" s="59"/>
      <c r="I52" s="59"/>
      <c r="J52" s="43"/>
      <c r="K52" s="43"/>
      <c r="L52" s="43"/>
      <c r="M52" s="43"/>
      <c r="N52" s="61"/>
      <c r="O52" s="88"/>
    </row>
    <row r="53" spans="1:15" x14ac:dyDescent="0.25">
      <c r="A53" s="8"/>
      <c r="B53" s="156" t="s">
        <v>61</v>
      </c>
      <c r="C53" s="32" t="s">
        <v>33</v>
      </c>
      <c r="D53" s="71">
        <f>D51</f>
        <v>113.4</v>
      </c>
      <c r="E53" s="41"/>
      <c r="F53" s="41"/>
      <c r="G53" s="34"/>
      <c r="H53" s="59"/>
      <c r="I53" s="59"/>
      <c r="J53" s="33"/>
      <c r="K53" s="33"/>
      <c r="L53" s="33"/>
      <c r="M53" s="33"/>
      <c r="N53" s="34"/>
      <c r="O53" s="35"/>
    </row>
    <row r="54" spans="1:15" x14ac:dyDescent="0.25">
      <c r="A54" s="8"/>
      <c r="B54" s="156" t="s">
        <v>40</v>
      </c>
      <c r="C54" s="32" t="s">
        <v>28</v>
      </c>
      <c r="D54" s="34">
        <v>1</v>
      </c>
      <c r="E54" s="41"/>
      <c r="F54" s="41"/>
      <c r="G54" s="34"/>
      <c r="H54" s="59"/>
      <c r="I54" s="59"/>
      <c r="J54" s="33"/>
      <c r="K54" s="33"/>
      <c r="L54" s="33"/>
      <c r="M54" s="33"/>
      <c r="N54" s="34"/>
      <c r="O54" s="35"/>
    </row>
    <row r="55" spans="1:15" x14ac:dyDescent="0.25">
      <c r="A55" s="8">
        <v>15</v>
      </c>
      <c r="B55" s="145" t="s">
        <v>43</v>
      </c>
      <c r="C55" s="32" t="s">
        <v>28</v>
      </c>
      <c r="D55" s="34">
        <v>2</v>
      </c>
      <c r="E55" s="42"/>
      <c r="F55" s="41"/>
      <c r="G55" s="34"/>
      <c r="H55" s="60"/>
      <c r="I55" s="59"/>
      <c r="J55" s="33"/>
      <c r="K55" s="33"/>
      <c r="L55" s="33"/>
      <c r="M55" s="33"/>
      <c r="N55" s="34"/>
      <c r="O55" s="35"/>
    </row>
    <row r="56" spans="1:15" ht="25.5" x14ac:dyDescent="0.25">
      <c r="A56" s="8">
        <v>16</v>
      </c>
      <c r="B56" s="72" t="s">
        <v>67</v>
      </c>
      <c r="C56" s="32" t="s">
        <v>33</v>
      </c>
      <c r="D56" s="34">
        <f>D51</f>
        <v>113.4</v>
      </c>
      <c r="E56" s="33"/>
      <c r="F56" s="33"/>
      <c r="G56" s="34"/>
      <c r="H56" s="34"/>
      <c r="I56" s="34"/>
      <c r="J56" s="33"/>
      <c r="K56" s="33"/>
      <c r="L56" s="33"/>
      <c r="M56" s="33"/>
      <c r="N56" s="34"/>
      <c r="O56" s="35"/>
    </row>
    <row r="57" spans="1:15" x14ac:dyDescent="0.25">
      <c r="A57" s="8"/>
      <c r="B57" s="156" t="s">
        <v>68</v>
      </c>
      <c r="C57" s="32" t="s">
        <v>14</v>
      </c>
      <c r="D57" s="34">
        <f>ROUND(5.2*D56,2)</f>
        <v>589.67999999999995</v>
      </c>
      <c r="E57" s="33"/>
      <c r="F57" s="33"/>
      <c r="G57" s="34"/>
      <c r="H57" s="34"/>
      <c r="I57" s="34"/>
      <c r="J57" s="33"/>
      <c r="K57" s="33"/>
      <c r="L57" s="33"/>
      <c r="M57" s="33"/>
      <c r="N57" s="34"/>
      <c r="O57" s="35"/>
    </row>
    <row r="58" spans="1:15" x14ac:dyDescent="0.25">
      <c r="A58" s="8"/>
      <c r="B58" s="156" t="s">
        <v>52</v>
      </c>
      <c r="C58" s="32" t="s">
        <v>27</v>
      </c>
      <c r="D58" s="34">
        <f>ROUND(0.2*D56,2)</f>
        <v>22.68</v>
      </c>
      <c r="E58" s="33"/>
      <c r="F58" s="33"/>
      <c r="G58" s="34"/>
      <c r="H58" s="34"/>
      <c r="I58" s="34"/>
      <c r="J58" s="43"/>
      <c r="K58" s="43"/>
      <c r="L58" s="43"/>
      <c r="M58" s="43"/>
      <c r="N58" s="61"/>
      <c r="O58" s="88"/>
    </row>
    <row r="59" spans="1:15" x14ac:dyDescent="0.25">
      <c r="A59" s="140"/>
      <c r="B59" s="156" t="s">
        <v>56</v>
      </c>
      <c r="C59" s="32" t="s">
        <v>27</v>
      </c>
      <c r="D59" s="34">
        <f>ROUND(0.45*D56,2)</f>
        <v>51.03</v>
      </c>
      <c r="E59" s="33"/>
      <c r="F59" s="33"/>
      <c r="G59" s="34"/>
      <c r="H59" s="34"/>
      <c r="I59" s="34"/>
      <c r="J59" s="43"/>
      <c r="K59" s="43"/>
      <c r="L59" s="43"/>
      <c r="M59" s="43"/>
      <c r="N59" s="61"/>
      <c r="O59" s="88"/>
    </row>
    <row r="60" spans="1:15" x14ac:dyDescent="0.25">
      <c r="A60" s="144"/>
      <c r="B60" s="156" t="s">
        <v>40</v>
      </c>
      <c r="C60" s="32" t="s">
        <v>28</v>
      </c>
      <c r="D60" s="34">
        <v>1</v>
      </c>
      <c r="E60" s="83"/>
      <c r="F60" s="83"/>
      <c r="G60" s="82"/>
      <c r="H60" s="82"/>
      <c r="I60" s="82"/>
      <c r="J60" s="43"/>
      <c r="K60" s="43"/>
      <c r="L60" s="43"/>
      <c r="M60" s="43"/>
      <c r="N60" s="61"/>
      <c r="O60" s="88"/>
    </row>
    <row r="61" spans="1:15" ht="15.75" thickBot="1" x14ac:dyDescent="0.3">
      <c r="A61" s="144"/>
      <c r="B61" s="161"/>
      <c r="C61" s="143"/>
      <c r="D61" s="82"/>
      <c r="E61" s="83"/>
      <c r="F61" s="83"/>
      <c r="G61" s="82"/>
      <c r="H61" s="82"/>
      <c r="I61" s="82"/>
      <c r="J61" s="33"/>
      <c r="K61" s="33"/>
      <c r="L61" s="33"/>
      <c r="M61" s="33"/>
      <c r="N61" s="61"/>
      <c r="O61" s="35"/>
    </row>
    <row r="62" spans="1:15" ht="15.75" thickBot="1" x14ac:dyDescent="0.3">
      <c r="A62" s="102"/>
      <c r="B62" s="153"/>
      <c r="C62" s="111"/>
      <c r="D62" s="104"/>
      <c r="E62" s="105"/>
      <c r="F62" s="105"/>
      <c r="G62" s="104"/>
      <c r="H62" s="104"/>
      <c r="I62" s="216"/>
      <c r="J62" s="217"/>
      <c r="K62" s="110"/>
      <c r="L62" s="110"/>
      <c r="M62" s="110"/>
      <c r="N62" s="110"/>
      <c r="O62" s="110"/>
    </row>
    <row r="63" spans="1:15" x14ac:dyDescent="0.25">
      <c r="A63" s="85"/>
      <c r="B63" s="86" t="s">
        <v>76</v>
      </c>
      <c r="C63" s="87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100"/>
    </row>
    <row r="64" spans="1:15" x14ac:dyDescent="0.25">
      <c r="A64" s="8">
        <v>17</v>
      </c>
      <c r="B64" s="72" t="s">
        <v>70</v>
      </c>
      <c r="C64" s="32" t="s">
        <v>33</v>
      </c>
      <c r="D64" s="34">
        <f>D41</f>
        <v>113.4</v>
      </c>
      <c r="E64" s="33"/>
      <c r="F64" s="33"/>
      <c r="G64" s="34"/>
      <c r="H64" s="34"/>
      <c r="I64" s="34"/>
      <c r="J64" s="33"/>
      <c r="K64" s="33"/>
      <c r="L64" s="33"/>
      <c r="M64" s="33"/>
      <c r="N64" s="34"/>
      <c r="O64" s="35"/>
    </row>
    <row r="65" spans="1:17" x14ac:dyDescent="0.25">
      <c r="A65" s="8">
        <v>18</v>
      </c>
      <c r="B65" s="72" t="s">
        <v>71</v>
      </c>
      <c r="C65" s="32" t="s">
        <v>33</v>
      </c>
      <c r="D65" s="34">
        <f>D42</f>
        <v>113.4</v>
      </c>
      <c r="E65" s="33"/>
      <c r="F65" s="33"/>
      <c r="G65" s="34"/>
      <c r="H65" s="34"/>
      <c r="I65" s="34"/>
      <c r="J65" s="33"/>
      <c r="K65" s="33"/>
      <c r="L65" s="33"/>
      <c r="M65" s="33"/>
      <c r="N65" s="34"/>
      <c r="O65" s="35"/>
    </row>
    <row r="66" spans="1:17" x14ac:dyDescent="0.25">
      <c r="A66" s="8">
        <v>19</v>
      </c>
      <c r="B66" s="72" t="s">
        <v>64</v>
      </c>
      <c r="C66" s="32" t="s">
        <v>33</v>
      </c>
      <c r="D66" s="71">
        <f>D64</f>
        <v>113.4</v>
      </c>
      <c r="E66" s="44"/>
      <c r="F66" s="33"/>
      <c r="G66" s="34"/>
      <c r="H66" s="59"/>
      <c r="I66" s="59"/>
      <c r="J66" s="33"/>
      <c r="K66" s="33"/>
      <c r="L66" s="33"/>
      <c r="M66" s="33"/>
      <c r="N66" s="34"/>
      <c r="O66" s="35"/>
    </row>
    <row r="67" spans="1:17" ht="38.25" x14ac:dyDescent="0.25">
      <c r="A67" s="8">
        <v>20</v>
      </c>
      <c r="B67" s="72" t="s">
        <v>94</v>
      </c>
      <c r="C67" s="32" t="s">
        <v>30</v>
      </c>
      <c r="D67" s="71">
        <v>132.4</v>
      </c>
      <c r="E67" s="44"/>
      <c r="F67" s="33"/>
      <c r="G67" s="34"/>
      <c r="H67" s="59"/>
      <c r="I67" s="59"/>
      <c r="J67" s="33"/>
      <c r="K67" s="33"/>
      <c r="L67" s="33"/>
      <c r="M67" s="33"/>
      <c r="N67" s="34"/>
      <c r="O67" s="35"/>
    </row>
    <row r="68" spans="1:17" x14ac:dyDescent="0.25">
      <c r="A68" s="8"/>
      <c r="B68" s="156" t="s">
        <v>65</v>
      </c>
      <c r="C68" s="32" t="s">
        <v>44</v>
      </c>
      <c r="D68" s="71">
        <f>ROUND(2.65*1.1,2)</f>
        <v>2.92</v>
      </c>
      <c r="E68" s="44"/>
      <c r="F68" s="41"/>
      <c r="G68" s="34"/>
      <c r="H68" s="59"/>
      <c r="I68" s="59"/>
      <c r="J68" s="33"/>
      <c r="K68" s="33"/>
      <c r="L68" s="33"/>
      <c r="M68" s="33"/>
      <c r="N68" s="34"/>
      <c r="O68" s="35"/>
    </row>
    <row r="69" spans="1:17" x14ac:dyDescent="0.25">
      <c r="A69" s="8"/>
      <c r="B69" s="156" t="s">
        <v>40</v>
      </c>
      <c r="C69" s="32" t="s">
        <v>28</v>
      </c>
      <c r="D69" s="34">
        <v>1</v>
      </c>
      <c r="E69" s="44"/>
      <c r="F69" s="41"/>
      <c r="G69" s="34"/>
      <c r="H69" s="59"/>
      <c r="I69" s="59"/>
      <c r="J69" s="33"/>
      <c r="K69" s="33"/>
      <c r="L69" s="33"/>
      <c r="M69" s="33"/>
      <c r="N69" s="34"/>
      <c r="O69" s="35"/>
    </row>
    <row r="70" spans="1:17" ht="25.5" x14ac:dyDescent="0.25">
      <c r="A70" s="8">
        <v>21</v>
      </c>
      <c r="B70" s="72" t="s">
        <v>72</v>
      </c>
      <c r="C70" s="32" t="s">
        <v>33</v>
      </c>
      <c r="D70" s="34">
        <f>D51</f>
        <v>113.4</v>
      </c>
      <c r="E70" s="33"/>
      <c r="F70" s="33"/>
      <c r="G70" s="34"/>
      <c r="H70" s="34"/>
      <c r="I70" s="34"/>
      <c r="J70" s="33"/>
      <c r="K70" s="33"/>
      <c r="L70" s="33"/>
      <c r="M70" s="33"/>
      <c r="N70" s="34"/>
      <c r="O70" s="35"/>
    </row>
    <row r="71" spans="1:17" x14ac:dyDescent="0.25">
      <c r="A71" s="8"/>
      <c r="B71" s="156" t="s">
        <v>73</v>
      </c>
      <c r="C71" s="32" t="s">
        <v>33</v>
      </c>
      <c r="D71" s="34">
        <f>ROUND(D70*1.15,2)</f>
        <v>130.41</v>
      </c>
      <c r="E71" s="33"/>
      <c r="F71" s="33"/>
      <c r="G71" s="34"/>
      <c r="H71" s="34"/>
      <c r="I71" s="34"/>
      <c r="J71" s="33"/>
      <c r="K71" s="33"/>
      <c r="L71" s="33"/>
      <c r="M71" s="33"/>
      <c r="N71" s="34"/>
      <c r="O71" s="35"/>
    </row>
    <row r="72" spans="1:17" ht="25.5" x14ac:dyDescent="0.25">
      <c r="A72" s="8"/>
      <c r="B72" s="156" t="s">
        <v>74</v>
      </c>
      <c r="C72" s="32" t="s">
        <v>33</v>
      </c>
      <c r="D72" s="34">
        <f>ROUND(D70*1.1,2)</f>
        <v>124.74</v>
      </c>
      <c r="E72" s="33"/>
      <c r="F72" s="33"/>
      <c r="G72" s="34"/>
      <c r="H72" s="34"/>
      <c r="I72" s="34"/>
      <c r="J72" s="33"/>
      <c r="K72" s="33"/>
      <c r="L72" s="33"/>
      <c r="M72" s="33"/>
      <c r="N72" s="34"/>
      <c r="O72" s="35"/>
    </row>
    <row r="73" spans="1:17" ht="25.5" x14ac:dyDescent="0.25">
      <c r="A73" s="8"/>
      <c r="B73" s="156" t="s">
        <v>93</v>
      </c>
      <c r="C73" s="32" t="s">
        <v>33</v>
      </c>
      <c r="D73" s="34">
        <f>ROUND(D70*1.2,2)</f>
        <v>136.08000000000001</v>
      </c>
      <c r="E73" s="33"/>
      <c r="F73" s="33"/>
      <c r="G73" s="34"/>
      <c r="H73" s="34"/>
      <c r="I73" s="34"/>
      <c r="J73" s="33"/>
      <c r="K73" s="33"/>
      <c r="L73" s="33"/>
      <c r="M73" s="33"/>
      <c r="N73" s="34"/>
      <c r="O73" s="35"/>
    </row>
    <row r="74" spans="1:17" x14ac:dyDescent="0.25">
      <c r="A74" s="8"/>
      <c r="B74" s="156" t="s">
        <v>40</v>
      </c>
      <c r="C74" s="32" t="s">
        <v>28</v>
      </c>
      <c r="D74" s="34">
        <v>1</v>
      </c>
      <c r="E74" s="33"/>
      <c r="F74" s="33"/>
      <c r="G74" s="34"/>
      <c r="H74" s="34"/>
      <c r="I74" s="34"/>
      <c r="J74" s="33"/>
      <c r="K74" s="33"/>
      <c r="L74" s="33"/>
      <c r="M74" s="33"/>
      <c r="N74" s="34"/>
      <c r="O74" s="35"/>
    </row>
    <row r="75" spans="1:17" x14ac:dyDescent="0.25">
      <c r="A75" s="8">
        <v>22</v>
      </c>
      <c r="B75" s="72" t="s">
        <v>75</v>
      </c>
      <c r="C75" s="74" t="s">
        <v>30</v>
      </c>
      <c r="D75" s="34">
        <v>54</v>
      </c>
      <c r="E75" s="33"/>
      <c r="F75" s="33"/>
      <c r="G75" s="34"/>
      <c r="H75" s="34"/>
      <c r="I75" s="34"/>
      <c r="J75" s="33"/>
      <c r="K75" s="33"/>
      <c r="L75" s="33"/>
      <c r="M75" s="33"/>
      <c r="N75" s="34"/>
      <c r="O75" s="35"/>
    </row>
    <row r="76" spans="1:17" x14ac:dyDescent="0.25">
      <c r="A76" s="8"/>
      <c r="B76" s="162" t="s">
        <v>83</v>
      </c>
      <c r="C76" s="75" t="s">
        <v>30</v>
      </c>
      <c r="D76" s="34">
        <f>ROUND(D75*1.1,2)</f>
        <v>59.4</v>
      </c>
      <c r="E76" s="33"/>
      <c r="F76" s="33"/>
      <c r="G76" s="34"/>
      <c r="H76" s="34"/>
      <c r="I76" s="34"/>
      <c r="J76" s="33"/>
      <c r="K76" s="33"/>
      <c r="L76" s="33"/>
      <c r="M76" s="33"/>
      <c r="N76" s="34"/>
      <c r="O76" s="35"/>
    </row>
    <row r="77" spans="1:17" x14ac:dyDescent="0.25">
      <c r="A77" s="8"/>
      <c r="B77" s="156" t="s">
        <v>40</v>
      </c>
      <c r="C77" s="75" t="s">
        <v>28</v>
      </c>
      <c r="D77" s="34">
        <v>1</v>
      </c>
      <c r="E77" s="33"/>
      <c r="F77" s="33"/>
      <c r="G77" s="34"/>
      <c r="H77" s="34"/>
      <c r="I77" s="34"/>
      <c r="J77" s="33"/>
      <c r="K77" s="33"/>
      <c r="L77" s="33"/>
      <c r="M77" s="33"/>
      <c r="N77" s="34"/>
      <c r="O77" s="35"/>
    </row>
    <row r="78" spans="1:17" ht="15.75" thickBot="1" x14ac:dyDescent="0.3">
      <c r="A78" s="134"/>
      <c r="B78" s="138"/>
      <c r="C78" s="143"/>
      <c r="D78" s="137"/>
      <c r="E78" s="83"/>
      <c r="F78" s="83"/>
      <c r="G78" s="82"/>
      <c r="H78" s="137"/>
      <c r="I78" s="139"/>
      <c r="J78" s="83"/>
      <c r="K78" s="83"/>
      <c r="L78" s="83"/>
      <c r="M78" s="83"/>
      <c r="N78" s="82"/>
      <c r="O78" s="84"/>
      <c r="Q78" s="141"/>
    </row>
    <row r="79" spans="1:17" ht="15.75" thickBot="1" x14ac:dyDescent="0.3">
      <c r="A79" s="102"/>
      <c r="B79" s="153"/>
      <c r="C79" s="111"/>
      <c r="D79" s="104"/>
      <c r="E79" s="105"/>
      <c r="F79" s="105"/>
      <c r="G79" s="104"/>
      <c r="H79" s="104"/>
      <c r="I79" s="216"/>
      <c r="J79" s="217"/>
      <c r="K79" s="110"/>
      <c r="L79" s="110"/>
      <c r="M79" s="110"/>
      <c r="N79" s="110"/>
      <c r="O79" s="110"/>
    </row>
    <row r="80" spans="1:17" x14ac:dyDescent="0.25">
      <c r="A80" s="85"/>
      <c r="B80" s="86" t="s">
        <v>31</v>
      </c>
      <c r="C80" s="101"/>
      <c r="D80" s="61"/>
      <c r="E80" s="43"/>
      <c r="F80" s="43"/>
      <c r="G80" s="61"/>
      <c r="H80" s="61"/>
      <c r="I80" s="61"/>
      <c r="J80" s="43"/>
      <c r="K80" s="43"/>
      <c r="L80" s="43"/>
      <c r="M80" s="43"/>
      <c r="N80" s="61"/>
      <c r="O80" s="88"/>
    </row>
    <row r="81" spans="1:15" x14ac:dyDescent="0.25">
      <c r="A81" s="8">
        <v>23</v>
      </c>
      <c r="B81" s="72" t="s">
        <v>78</v>
      </c>
      <c r="C81" s="32" t="s">
        <v>42</v>
      </c>
      <c r="D81" s="34">
        <v>3</v>
      </c>
      <c r="E81" s="33"/>
      <c r="F81" s="33"/>
      <c r="G81" s="34"/>
      <c r="H81" s="34"/>
      <c r="I81" s="34"/>
      <c r="J81" s="33"/>
      <c r="K81" s="33"/>
      <c r="L81" s="33"/>
      <c r="M81" s="33"/>
      <c r="N81" s="82"/>
      <c r="O81" s="35"/>
    </row>
    <row r="82" spans="1:15" x14ac:dyDescent="0.25">
      <c r="A82" s="8"/>
      <c r="B82" s="156" t="s">
        <v>77</v>
      </c>
      <c r="C82" s="32" t="s">
        <v>42</v>
      </c>
      <c r="D82" s="34">
        <v>3</v>
      </c>
      <c r="E82" s="33"/>
      <c r="F82" s="33"/>
      <c r="G82" s="34"/>
      <c r="H82" s="34"/>
      <c r="I82" s="34"/>
      <c r="J82" s="33"/>
      <c r="K82" s="33"/>
      <c r="L82" s="33"/>
      <c r="M82" s="33"/>
      <c r="N82" s="82"/>
      <c r="O82" s="35"/>
    </row>
    <row r="83" spans="1:15" x14ac:dyDescent="0.25">
      <c r="A83" s="8"/>
      <c r="B83" s="156" t="s">
        <v>79</v>
      </c>
      <c r="C83" s="32" t="s">
        <v>28</v>
      </c>
      <c r="D83" s="34">
        <v>3</v>
      </c>
      <c r="E83" s="33"/>
      <c r="F83" s="33"/>
      <c r="G83" s="34"/>
      <c r="H83" s="34"/>
      <c r="I83" s="34"/>
      <c r="J83" s="33"/>
      <c r="K83" s="33"/>
      <c r="L83" s="33"/>
      <c r="M83" s="33"/>
      <c r="N83" s="82"/>
      <c r="O83" s="35"/>
    </row>
    <row r="84" spans="1:15" x14ac:dyDescent="0.25">
      <c r="A84" s="8"/>
      <c r="B84" s="156" t="s">
        <v>40</v>
      </c>
      <c r="C84" s="75" t="s">
        <v>28</v>
      </c>
      <c r="D84" s="34">
        <v>1</v>
      </c>
      <c r="E84" s="33"/>
      <c r="F84" s="33"/>
      <c r="G84" s="34"/>
      <c r="H84" s="34"/>
      <c r="I84" s="34"/>
      <c r="J84" s="33"/>
      <c r="K84" s="33"/>
      <c r="L84" s="33"/>
      <c r="M84" s="33"/>
      <c r="N84" s="82"/>
      <c r="O84" s="35"/>
    </row>
    <row r="85" spans="1:15" ht="15.75" thickBot="1" x14ac:dyDescent="0.3">
      <c r="A85" s="171"/>
      <c r="B85" s="172"/>
      <c r="C85" s="173"/>
      <c r="D85" s="174"/>
      <c r="E85" s="175"/>
      <c r="F85" s="175"/>
      <c r="G85" s="174"/>
      <c r="H85" s="174"/>
      <c r="I85" s="174"/>
      <c r="J85" s="175"/>
      <c r="K85" s="175"/>
      <c r="L85" s="175"/>
      <c r="M85" s="175"/>
      <c r="N85" s="174"/>
      <c r="O85" s="176"/>
    </row>
    <row r="86" spans="1:15" ht="15.75" thickBot="1" x14ac:dyDescent="0.3">
      <c r="A86" s="102"/>
      <c r="B86" s="154"/>
      <c r="C86" s="103"/>
      <c r="D86" s="104"/>
      <c r="E86" s="105"/>
      <c r="F86" s="105"/>
      <c r="G86" s="104"/>
      <c r="H86" s="104"/>
      <c r="I86" s="216"/>
      <c r="J86" s="217"/>
      <c r="K86" s="109"/>
      <c r="L86" s="109"/>
      <c r="M86" s="109"/>
      <c r="N86" s="107"/>
      <c r="O86" s="110"/>
    </row>
    <row r="87" spans="1:15" ht="25.5" x14ac:dyDescent="0.25">
      <c r="A87" s="157"/>
      <c r="B87" s="184" t="s">
        <v>80</v>
      </c>
      <c r="C87" s="185"/>
      <c r="D87" s="89"/>
      <c r="E87" s="90"/>
      <c r="F87" s="90"/>
      <c r="G87" s="89"/>
      <c r="H87" s="89"/>
      <c r="I87" s="89"/>
      <c r="J87" s="90"/>
      <c r="K87" s="90"/>
      <c r="L87" s="90"/>
      <c r="M87" s="90"/>
      <c r="N87" s="89"/>
      <c r="O87" s="91"/>
    </row>
    <row r="88" spans="1:15" ht="38.25" x14ac:dyDescent="0.25">
      <c r="A88" s="8">
        <v>24</v>
      </c>
      <c r="B88" s="76" t="s">
        <v>96</v>
      </c>
      <c r="C88" s="32" t="s">
        <v>42</v>
      </c>
      <c r="D88" s="62">
        <v>1</v>
      </c>
      <c r="E88" s="34"/>
      <c r="F88" s="62"/>
      <c r="G88" s="34"/>
      <c r="H88" s="62"/>
      <c r="I88" s="62"/>
      <c r="J88" s="34"/>
      <c r="K88" s="34"/>
      <c r="L88" s="34"/>
      <c r="M88" s="34"/>
      <c r="N88" s="34"/>
      <c r="O88" s="55"/>
    </row>
    <row r="89" spans="1:15" ht="25.5" x14ac:dyDescent="0.25">
      <c r="A89" s="8">
        <v>25</v>
      </c>
      <c r="B89" s="76" t="s">
        <v>97</v>
      </c>
      <c r="C89" s="32" t="s">
        <v>42</v>
      </c>
      <c r="D89" s="62">
        <v>1</v>
      </c>
      <c r="E89" s="34"/>
      <c r="F89" s="62"/>
      <c r="G89" s="34"/>
      <c r="H89" s="62"/>
      <c r="I89" s="62"/>
      <c r="J89" s="34"/>
      <c r="K89" s="34"/>
      <c r="L89" s="34"/>
      <c r="M89" s="34"/>
      <c r="N89" s="34"/>
      <c r="O89" s="55"/>
    </row>
    <row r="90" spans="1:15" ht="38.25" x14ac:dyDescent="0.25">
      <c r="A90" s="8">
        <v>26</v>
      </c>
      <c r="B90" s="76" t="s">
        <v>98</v>
      </c>
      <c r="C90" s="32" t="s">
        <v>30</v>
      </c>
      <c r="D90" s="62">
        <v>150</v>
      </c>
      <c r="E90" s="34"/>
      <c r="F90" s="62"/>
      <c r="G90" s="34"/>
      <c r="H90" s="62"/>
      <c r="I90" s="62"/>
      <c r="J90" s="34"/>
      <c r="K90" s="34"/>
      <c r="L90" s="34"/>
      <c r="M90" s="34"/>
      <c r="N90" s="34"/>
      <c r="O90" s="55"/>
    </row>
    <row r="91" spans="1:15" ht="38.25" x14ac:dyDescent="0.25">
      <c r="A91" s="8">
        <v>27</v>
      </c>
      <c r="B91" s="76" t="s">
        <v>99</v>
      </c>
      <c r="C91" s="32" t="s">
        <v>30</v>
      </c>
      <c r="D91" s="62">
        <v>100</v>
      </c>
      <c r="E91" s="34"/>
      <c r="F91" s="62"/>
      <c r="G91" s="34"/>
      <c r="H91" s="62"/>
      <c r="I91" s="62"/>
      <c r="J91" s="34"/>
      <c r="K91" s="34"/>
      <c r="L91" s="34"/>
      <c r="M91" s="34"/>
      <c r="N91" s="34"/>
      <c r="O91" s="55"/>
    </row>
    <row r="92" spans="1:15" ht="25.5" x14ac:dyDescent="0.25">
      <c r="A92" s="8">
        <v>28</v>
      </c>
      <c r="B92" s="76" t="s">
        <v>100</v>
      </c>
      <c r="C92" s="32" t="s">
        <v>38</v>
      </c>
      <c r="D92" s="62">
        <v>40</v>
      </c>
      <c r="E92" s="34"/>
      <c r="F92" s="62"/>
      <c r="G92" s="34"/>
      <c r="H92" s="62"/>
      <c r="I92" s="62"/>
      <c r="J92" s="34"/>
      <c r="K92" s="34"/>
      <c r="L92" s="34"/>
      <c r="M92" s="34"/>
      <c r="N92" s="34"/>
      <c r="O92" s="55"/>
    </row>
    <row r="93" spans="1:15" ht="25.5" x14ac:dyDescent="0.25">
      <c r="A93" s="8">
        <v>29</v>
      </c>
      <c r="B93" s="76" t="s">
        <v>101</v>
      </c>
      <c r="C93" s="32" t="s">
        <v>38</v>
      </c>
      <c r="D93" s="62">
        <v>20</v>
      </c>
      <c r="E93" s="34"/>
      <c r="F93" s="62"/>
      <c r="G93" s="34"/>
      <c r="H93" s="62"/>
      <c r="I93" s="62"/>
      <c r="J93" s="34"/>
      <c r="K93" s="34"/>
      <c r="L93" s="34"/>
      <c r="M93" s="34"/>
      <c r="N93" s="34"/>
      <c r="O93" s="55"/>
    </row>
    <row r="94" spans="1:15" ht="38.25" x14ac:dyDescent="0.25">
      <c r="A94" s="8">
        <v>30</v>
      </c>
      <c r="B94" s="76" t="s">
        <v>102</v>
      </c>
      <c r="C94" s="32" t="s">
        <v>38</v>
      </c>
      <c r="D94" s="62">
        <v>10</v>
      </c>
      <c r="E94" s="34"/>
      <c r="F94" s="62"/>
      <c r="G94" s="34"/>
      <c r="H94" s="62"/>
      <c r="I94" s="62"/>
      <c r="J94" s="34"/>
      <c r="K94" s="34"/>
      <c r="L94" s="34"/>
      <c r="M94" s="34"/>
      <c r="N94" s="34"/>
      <c r="O94" s="55"/>
    </row>
    <row r="95" spans="1:15" ht="51" x14ac:dyDescent="0.25">
      <c r="A95" s="8">
        <v>31</v>
      </c>
      <c r="B95" s="76" t="s">
        <v>103</v>
      </c>
      <c r="C95" s="32" t="s">
        <v>42</v>
      </c>
      <c r="D95" s="62">
        <v>1</v>
      </c>
      <c r="E95" s="34"/>
      <c r="F95" s="62"/>
      <c r="G95" s="34"/>
      <c r="H95" s="62"/>
      <c r="I95" s="62"/>
      <c r="J95" s="34"/>
      <c r="K95" s="34"/>
      <c r="L95" s="34"/>
      <c r="M95" s="34"/>
      <c r="N95" s="34"/>
      <c r="O95" s="55"/>
    </row>
    <row r="96" spans="1:15" ht="51" x14ac:dyDescent="0.25">
      <c r="A96" s="8">
        <v>32</v>
      </c>
      <c r="B96" s="76" t="s">
        <v>104</v>
      </c>
      <c r="C96" s="32" t="s">
        <v>42</v>
      </c>
      <c r="D96" s="62">
        <v>4</v>
      </c>
      <c r="E96" s="34"/>
      <c r="F96" s="62"/>
      <c r="G96" s="34"/>
      <c r="H96" s="62"/>
      <c r="I96" s="62"/>
      <c r="J96" s="34"/>
      <c r="K96" s="34"/>
      <c r="L96" s="34"/>
      <c r="M96" s="34"/>
      <c r="N96" s="34"/>
      <c r="O96" s="55"/>
    </row>
    <row r="97" spans="1:15" ht="51" x14ac:dyDescent="0.25">
      <c r="A97" s="8">
        <v>33</v>
      </c>
      <c r="B97" s="76" t="s">
        <v>105</v>
      </c>
      <c r="C97" s="32" t="s">
        <v>42</v>
      </c>
      <c r="D97" s="62">
        <v>4</v>
      </c>
      <c r="E97" s="34"/>
      <c r="F97" s="62"/>
      <c r="G97" s="34"/>
      <c r="H97" s="62"/>
      <c r="I97" s="62"/>
      <c r="J97" s="34"/>
      <c r="K97" s="34"/>
      <c r="L97" s="34"/>
      <c r="M97" s="34"/>
      <c r="N97" s="34"/>
      <c r="O97" s="55"/>
    </row>
    <row r="98" spans="1:15" ht="38.25" x14ac:dyDescent="0.25">
      <c r="A98" s="8">
        <v>34</v>
      </c>
      <c r="B98" s="76" t="s">
        <v>106</v>
      </c>
      <c r="C98" s="32" t="s">
        <v>42</v>
      </c>
      <c r="D98" s="62">
        <v>1</v>
      </c>
      <c r="E98" s="34"/>
      <c r="F98" s="62"/>
      <c r="G98" s="34"/>
      <c r="H98" s="62"/>
      <c r="I98" s="62"/>
      <c r="J98" s="34"/>
      <c r="K98" s="34"/>
      <c r="L98" s="34"/>
      <c r="M98" s="34"/>
      <c r="N98" s="34"/>
      <c r="O98" s="55"/>
    </row>
    <row r="99" spans="1:15" ht="51" x14ac:dyDescent="0.25">
      <c r="A99" s="8">
        <v>35</v>
      </c>
      <c r="B99" s="76" t="s">
        <v>107</v>
      </c>
      <c r="C99" s="32" t="s">
        <v>42</v>
      </c>
      <c r="D99" s="62">
        <v>4</v>
      </c>
      <c r="E99" s="34"/>
      <c r="F99" s="62"/>
      <c r="G99" s="34"/>
      <c r="H99" s="62"/>
      <c r="I99" s="62"/>
      <c r="J99" s="34"/>
      <c r="K99" s="34"/>
      <c r="L99" s="34"/>
      <c r="M99" s="34"/>
      <c r="N99" s="34"/>
      <c r="O99" s="55"/>
    </row>
    <row r="100" spans="1:15" ht="51" x14ac:dyDescent="0.25">
      <c r="A100" s="8">
        <v>36</v>
      </c>
      <c r="B100" s="76" t="s">
        <v>108</v>
      </c>
      <c r="C100" s="32" t="s">
        <v>42</v>
      </c>
      <c r="D100" s="62">
        <v>10</v>
      </c>
      <c r="E100" s="34"/>
      <c r="F100" s="62"/>
      <c r="G100" s="34"/>
      <c r="H100" s="62"/>
      <c r="I100" s="62"/>
      <c r="J100" s="34"/>
      <c r="K100" s="34"/>
      <c r="L100" s="34"/>
      <c r="M100" s="34"/>
      <c r="N100" s="34"/>
      <c r="O100" s="55"/>
    </row>
    <row r="101" spans="1:15" ht="63.75" x14ac:dyDescent="0.25">
      <c r="A101" s="8">
        <v>37</v>
      </c>
      <c r="B101" s="76" t="s">
        <v>109</v>
      </c>
      <c r="C101" s="32" t="s">
        <v>42</v>
      </c>
      <c r="D101" s="62">
        <v>1</v>
      </c>
      <c r="E101" s="34"/>
      <c r="F101" s="62"/>
      <c r="G101" s="34"/>
      <c r="H101" s="62"/>
      <c r="I101" s="62"/>
      <c r="J101" s="34"/>
      <c r="K101" s="34"/>
      <c r="L101" s="34"/>
      <c r="M101" s="34"/>
      <c r="N101" s="34"/>
      <c r="O101" s="55"/>
    </row>
    <row r="102" spans="1:15" ht="51" x14ac:dyDescent="0.25">
      <c r="A102" s="8">
        <v>38</v>
      </c>
      <c r="B102" s="76" t="s">
        <v>110</v>
      </c>
      <c r="C102" s="32" t="s">
        <v>42</v>
      </c>
      <c r="D102" s="62">
        <v>4</v>
      </c>
      <c r="E102" s="34"/>
      <c r="F102" s="62"/>
      <c r="G102" s="34"/>
      <c r="H102" s="62"/>
      <c r="I102" s="62"/>
      <c r="J102" s="34"/>
      <c r="K102" s="34"/>
      <c r="L102" s="34"/>
      <c r="M102" s="34"/>
      <c r="N102" s="34"/>
      <c r="O102" s="55"/>
    </row>
    <row r="103" spans="1:15" ht="51" x14ac:dyDescent="0.25">
      <c r="A103" s="8">
        <v>39</v>
      </c>
      <c r="B103" s="76" t="s">
        <v>111</v>
      </c>
      <c r="C103" s="32" t="s">
        <v>38</v>
      </c>
      <c r="D103" s="62">
        <v>2</v>
      </c>
      <c r="E103" s="34"/>
      <c r="F103" s="62"/>
      <c r="G103" s="34"/>
      <c r="H103" s="62"/>
      <c r="I103" s="62"/>
      <c r="J103" s="34"/>
      <c r="K103" s="34"/>
      <c r="L103" s="34"/>
      <c r="M103" s="34"/>
      <c r="N103" s="34"/>
      <c r="O103" s="55"/>
    </row>
    <row r="104" spans="1:15" ht="25.5" x14ac:dyDescent="0.25">
      <c r="A104" s="8">
        <v>40</v>
      </c>
      <c r="B104" s="76" t="s">
        <v>112</v>
      </c>
      <c r="C104" s="32" t="s">
        <v>38</v>
      </c>
      <c r="D104" s="62">
        <v>1</v>
      </c>
      <c r="E104" s="34"/>
      <c r="F104" s="62"/>
      <c r="G104" s="34"/>
      <c r="H104" s="62"/>
      <c r="I104" s="62"/>
      <c r="J104" s="34"/>
      <c r="K104" s="34"/>
      <c r="L104" s="34"/>
      <c r="M104" s="34"/>
      <c r="N104" s="34"/>
      <c r="O104" s="55"/>
    </row>
    <row r="105" spans="1:15" ht="25.5" x14ac:dyDescent="0.25">
      <c r="A105" s="8">
        <v>41</v>
      </c>
      <c r="B105" s="76" t="s">
        <v>113</v>
      </c>
      <c r="C105" s="32" t="s">
        <v>38</v>
      </c>
      <c r="D105" s="62">
        <v>1</v>
      </c>
      <c r="E105" s="34"/>
      <c r="F105" s="62"/>
      <c r="G105" s="34"/>
      <c r="H105" s="62"/>
      <c r="I105" s="62"/>
      <c r="J105" s="34"/>
      <c r="K105" s="34"/>
      <c r="L105" s="34"/>
      <c r="M105" s="34"/>
      <c r="N105" s="34"/>
      <c r="O105" s="55"/>
    </row>
    <row r="106" spans="1:15" x14ac:dyDescent="0.25">
      <c r="A106" s="8">
        <v>42</v>
      </c>
      <c r="B106" s="76" t="s">
        <v>114</v>
      </c>
      <c r="C106" s="32" t="s">
        <v>38</v>
      </c>
      <c r="D106" s="62">
        <v>1</v>
      </c>
      <c r="E106" s="34"/>
      <c r="F106" s="62"/>
      <c r="G106" s="34"/>
      <c r="H106" s="62"/>
      <c r="I106" s="62"/>
      <c r="J106" s="34"/>
      <c r="K106" s="34"/>
      <c r="L106" s="34"/>
      <c r="M106" s="34"/>
      <c r="N106" s="34"/>
      <c r="O106" s="55"/>
    </row>
    <row r="107" spans="1:15" ht="38.25" x14ac:dyDescent="0.25">
      <c r="A107" s="8">
        <v>43</v>
      </c>
      <c r="B107" s="186" t="s">
        <v>46</v>
      </c>
      <c r="C107" s="32" t="s">
        <v>38</v>
      </c>
      <c r="D107" s="34">
        <v>1</v>
      </c>
      <c r="E107" s="33"/>
      <c r="F107" s="33"/>
      <c r="G107" s="34"/>
      <c r="H107" s="34"/>
      <c r="I107" s="34"/>
      <c r="J107" s="34"/>
      <c r="K107" s="34"/>
      <c r="L107" s="34"/>
      <c r="M107" s="34"/>
      <c r="N107" s="34"/>
      <c r="O107" s="55"/>
    </row>
    <row r="108" spans="1:15" ht="15.75" thickBot="1" x14ac:dyDescent="0.3">
      <c r="A108" s="8">
        <v>44</v>
      </c>
      <c r="B108" s="187" t="s">
        <v>84</v>
      </c>
      <c r="C108" s="173" t="s">
        <v>32</v>
      </c>
      <c r="D108" s="188">
        <v>7</v>
      </c>
      <c r="E108" s="175"/>
      <c r="F108" s="189"/>
      <c r="G108" s="34"/>
      <c r="H108" s="190"/>
      <c r="I108" s="191"/>
      <c r="J108" s="34"/>
      <c r="K108" s="34"/>
      <c r="L108" s="34"/>
      <c r="M108" s="34"/>
      <c r="N108" s="34"/>
      <c r="O108" s="55"/>
    </row>
    <row r="109" spans="1:15" ht="15.75" thickBot="1" x14ac:dyDescent="0.3">
      <c r="A109" s="102"/>
      <c r="B109" s="155"/>
      <c r="C109" s="103"/>
      <c r="D109" s="104"/>
      <c r="E109" s="105"/>
      <c r="F109" s="105"/>
      <c r="G109" s="106"/>
      <c r="H109" s="106"/>
      <c r="I109" s="216"/>
      <c r="J109" s="217"/>
      <c r="K109" s="107"/>
      <c r="L109" s="107"/>
      <c r="M109" s="107"/>
      <c r="N109" s="107"/>
      <c r="O109" s="108"/>
    </row>
    <row r="110" spans="1:15" x14ac:dyDescent="0.25">
      <c r="A110" s="146"/>
      <c r="B110" s="147" t="s">
        <v>15</v>
      </c>
      <c r="C110" s="148"/>
      <c r="D110" s="149"/>
      <c r="E110" s="150"/>
      <c r="F110" s="151"/>
      <c r="G110" s="149"/>
      <c r="H110" s="152"/>
      <c r="I110" s="152"/>
      <c r="J110" s="148"/>
      <c r="K110" s="163"/>
      <c r="L110" s="163"/>
      <c r="M110" s="164"/>
      <c r="N110" s="165"/>
      <c r="O110" s="142"/>
    </row>
    <row r="111" spans="1:15" ht="24" x14ac:dyDescent="0.25">
      <c r="A111" s="9"/>
      <c r="B111" s="10" t="s">
        <v>16</v>
      </c>
      <c r="C111" s="11"/>
      <c r="D111" s="48"/>
      <c r="E111" s="12"/>
      <c r="F111" s="12"/>
      <c r="G111" s="63"/>
      <c r="H111" s="63"/>
      <c r="I111" s="63"/>
      <c r="J111" s="12"/>
      <c r="K111" s="117"/>
      <c r="L111" s="117"/>
      <c r="M111" s="117"/>
      <c r="N111" s="118"/>
      <c r="O111" s="119"/>
    </row>
    <row r="112" spans="1:15" x14ac:dyDescent="0.25">
      <c r="A112" s="9"/>
      <c r="B112" s="13" t="s">
        <v>17</v>
      </c>
      <c r="C112" s="14"/>
      <c r="D112" s="49"/>
      <c r="E112" s="14"/>
      <c r="F112" s="14"/>
      <c r="G112" s="64"/>
      <c r="H112" s="65"/>
      <c r="I112" s="66"/>
      <c r="J112" s="14"/>
      <c r="K112" s="120"/>
      <c r="L112" s="120"/>
      <c r="M112" s="120"/>
      <c r="N112" s="121"/>
      <c r="O112" s="122"/>
    </row>
    <row r="113" spans="1:17" x14ac:dyDescent="0.25">
      <c r="A113" s="9"/>
      <c r="B113" s="15" t="s">
        <v>18</v>
      </c>
      <c r="C113" s="16"/>
      <c r="D113" s="50"/>
      <c r="E113" s="16"/>
      <c r="F113" s="17"/>
      <c r="G113" s="18"/>
      <c r="H113" s="18"/>
      <c r="I113" s="67"/>
      <c r="J113" s="17"/>
      <c r="K113" s="123"/>
      <c r="L113" s="124"/>
      <c r="M113" s="124"/>
      <c r="N113" s="125"/>
      <c r="O113" s="126"/>
    </row>
    <row r="114" spans="1:17" x14ac:dyDescent="0.25">
      <c r="A114" s="9"/>
      <c r="B114" s="19" t="s">
        <v>19</v>
      </c>
      <c r="C114" s="16"/>
      <c r="D114" s="51"/>
      <c r="E114" s="16"/>
      <c r="F114" s="17"/>
      <c r="G114" s="18"/>
      <c r="H114" s="18"/>
      <c r="I114" s="67"/>
      <c r="J114" s="17"/>
      <c r="K114" s="123"/>
      <c r="L114" s="124"/>
      <c r="M114" s="124"/>
      <c r="N114" s="125"/>
      <c r="O114" s="181"/>
      <c r="Q114" s="80"/>
    </row>
    <row r="115" spans="1:17" x14ac:dyDescent="0.25">
      <c r="A115" s="9"/>
      <c r="B115" s="19" t="s">
        <v>20</v>
      </c>
      <c r="C115" s="16"/>
      <c r="D115" s="51"/>
      <c r="E115" s="16"/>
      <c r="F115" s="20"/>
      <c r="G115" s="21"/>
      <c r="H115" s="21"/>
      <c r="I115" s="21"/>
      <c r="J115" s="20"/>
      <c r="K115" s="127"/>
      <c r="L115" s="127"/>
      <c r="M115" s="127"/>
      <c r="N115" s="128"/>
      <c r="O115" s="182"/>
    </row>
    <row r="116" spans="1:17" x14ac:dyDescent="0.25">
      <c r="A116" s="9"/>
      <c r="B116" s="19" t="s">
        <v>21</v>
      </c>
      <c r="C116" s="16"/>
      <c r="D116" s="52">
        <v>0.2359</v>
      </c>
      <c r="E116" s="16"/>
      <c r="F116" s="20"/>
      <c r="G116" s="21"/>
      <c r="H116" s="21"/>
      <c r="I116" s="21"/>
      <c r="J116" s="20"/>
      <c r="K116" s="127"/>
      <c r="L116" s="127"/>
      <c r="M116" s="127"/>
      <c r="N116" s="128"/>
      <c r="O116" s="182"/>
    </row>
    <row r="117" spans="1:17" x14ac:dyDescent="0.25">
      <c r="A117" s="9"/>
      <c r="B117" s="22" t="s">
        <v>22</v>
      </c>
      <c r="C117" s="16"/>
      <c r="D117" s="50"/>
      <c r="E117" s="16"/>
      <c r="F117" s="20"/>
      <c r="G117" s="21"/>
      <c r="H117" s="21"/>
      <c r="I117" s="21"/>
      <c r="J117" s="20"/>
      <c r="K117" s="127"/>
      <c r="L117" s="127"/>
      <c r="M117" s="127"/>
      <c r="N117" s="128"/>
      <c r="O117" s="183"/>
    </row>
    <row r="118" spans="1:17" ht="24" x14ac:dyDescent="0.25">
      <c r="A118" s="9"/>
      <c r="B118" s="22" t="s">
        <v>23</v>
      </c>
      <c r="C118" s="16"/>
      <c r="D118" s="50"/>
      <c r="E118" s="16"/>
      <c r="F118" s="20"/>
      <c r="G118" s="21"/>
      <c r="H118" s="21"/>
      <c r="I118" s="21"/>
      <c r="J118" s="20"/>
      <c r="K118" s="127"/>
      <c r="L118" s="127"/>
      <c r="M118" s="127"/>
      <c r="N118" s="129"/>
      <c r="O118" s="130"/>
    </row>
    <row r="119" spans="1:17" ht="24" x14ac:dyDescent="0.25">
      <c r="A119" s="9"/>
      <c r="B119" s="19" t="s">
        <v>85</v>
      </c>
      <c r="C119" s="16"/>
      <c r="D119" s="169">
        <v>0.05</v>
      </c>
      <c r="E119" s="16"/>
      <c r="F119" s="20"/>
      <c r="G119" s="21"/>
      <c r="H119" s="21"/>
      <c r="I119" s="21"/>
      <c r="J119" s="20"/>
      <c r="K119" s="127"/>
      <c r="L119" s="127"/>
      <c r="M119" s="127"/>
      <c r="N119" s="129"/>
      <c r="O119" s="130"/>
    </row>
    <row r="120" spans="1:17" x14ac:dyDescent="0.25">
      <c r="A120" s="9"/>
      <c r="B120" s="19" t="s">
        <v>50</v>
      </c>
      <c r="C120" s="16"/>
      <c r="D120" s="169"/>
      <c r="E120" s="16"/>
      <c r="F120" s="20"/>
      <c r="G120" s="21"/>
      <c r="H120" s="21"/>
      <c r="I120" s="21"/>
      <c r="J120" s="20"/>
      <c r="K120" s="127"/>
      <c r="L120" s="127"/>
      <c r="M120" s="127"/>
      <c r="N120" s="129"/>
      <c r="O120" s="130"/>
    </row>
    <row r="121" spans="1:17" x14ac:dyDescent="0.25">
      <c r="A121" s="9"/>
      <c r="B121" s="19" t="s">
        <v>24</v>
      </c>
      <c r="C121" s="16"/>
      <c r="D121" s="48">
        <v>0.21</v>
      </c>
      <c r="E121" s="16"/>
      <c r="F121" s="20"/>
      <c r="G121" s="21"/>
      <c r="H121" s="21"/>
      <c r="I121" s="21"/>
      <c r="J121" s="20"/>
      <c r="K121" s="127"/>
      <c r="L121" s="127"/>
      <c r="M121" s="127"/>
      <c r="N121" s="129"/>
      <c r="O121" s="177"/>
    </row>
    <row r="122" spans="1:17" ht="15.75" thickBot="1" x14ac:dyDescent="0.3">
      <c r="A122" s="23"/>
      <c r="B122" s="24" t="s">
        <v>15</v>
      </c>
      <c r="C122" s="25"/>
      <c r="D122" s="53"/>
      <c r="E122" s="25"/>
      <c r="F122" s="26"/>
      <c r="G122" s="68"/>
      <c r="H122" s="68"/>
      <c r="I122" s="68"/>
      <c r="J122" s="26"/>
      <c r="K122" s="131"/>
      <c r="L122" s="131"/>
      <c r="M122" s="131"/>
      <c r="N122" s="132"/>
      <c r="O122" s="133"/>
    </row>
    <row r="123" spans="1:17" x14ac:dyDescent="0.2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7"/>
      <c r="L123" s="27"/>
      <c r="M123" s="27"/>
      <c r="N123" s="28"/>
      <c r="O123" s="29"/>
    </row>
    <row r="124" spans="1:17" x14ac:dyDescent="0.25">
      <c r="A124" s="179"/>
      <c r="B124" s="180" t="s">
        <v>88</v>
      </c>
      <c r="C124" s="179"/>
      <c r="D124" s="179"/>
      <c r="E124" s="179"/>
      <c r="F124" s="179"/>
      <c r="G124" s="179"/>
      <c r="H124" s="179"/>
      <c r="I124" s="179"/>
      <c r="J124" s="179"/>
      <c r="K124" s="27"/>
      <c r="L124" s="27"/>
      <c r="M124" s="27"/>
      <c r="N124" s="28"/>
      <c r="O124" s="29"/>
    </row>
    <row r="125" spans="1:17" x14ac:dyDescent="0.25">
      <c r="A125" s="179"/>
      <c r="B125" s="218" t="s">
        <v>89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7"/>
      <c r="M125" s="27"/>
      <c r="N125" s="28"/>
      <c r="O125" s="29"/>
    </row>
    <row r="126" spans="1:17" x14ac:dyDescent="0.2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27"/>
      <c r="L126" s="27"/>
      <c r="M126" s="27"/>
      <c r="N126" s="28"/>
      <c r="O126" s="29"/>
    </row>
    <row r="127" spans="1:17" x14ac:dyDescent="0.25">
      <c r="B127" s="207"/>
      <c r="C127" s="207"/>
      <c r="D127" s="207"/>
      <c r="E127" s="207"/>
      <c r="F127" s="207"/>
      <c r="G127" s="207"/>
      <c r="H127" s="207"/>
      <c r="N127" s="3"/>
    </row>
    <row r="128" spans="1:17" x14ac:dyDescent="0.25">
      <c r="B128" s="30"/>
      <c r="C128" s="31"/>
      <c r="D128" s="54"/>
      <c r="E128" s="31"/>
      <c r="N128" s="3"/>
    </row>
    <row r="129" spans="2:15" x14ac:dyDescent="0.25">
      <c r="B129" s="208"/>
      <c r="C129" s="208"/>
      <c r="D129" s="208"/>
      <c r="E129" s="208"/>
      <c r="F129" s="208"/>
      <c r="G129" s="208"/>
      <c r="H129" s="208"/>
      <c r="N129" s="78"/>
    </row>
    <row r="130" spans="2:15" x14ac:dyDescent="0.25">
      <c r="B130" s="208"/>
      <c r="C130" s="208"/>
      <c r="D130" s="208"/>
      <c r="E130" s="208"/>
      <c r="F130" s="208"/>
      <c r="G130" s="208"/>
      <c r="H130" s="208"/>
      <c r="M130" s="77"/>
      <c r="N130" s="78"/>
    </row>
    <row r="131" spans="2:15" x14ac:dyDescent="0.25">
      <c r="M131" s="77"/>
      <c r="N131" s="77"/>
      <c r="O131" s="77"/>
    </row>
  </sheetData>
  <mergeCells count="29">
    <mergeCell ref="A123:J123"/>
    <mergeCell ref="B127:H127"/>
    <mergeCell ref="B129:H129"/>
    <mergeCell ref="B130:H130"/>
    <mergeCell ref="A8:A9"/>
    <mergeCell ref="B8:B9"/>
    <mergeCell ref="E8:J8"/>
    <mergeCell ref="I31:J31"/>
    <mergeCell ref="I39:J39"/>
    <mergeCell ref="I62:J62"/>
    <mergeCell ref="I79:J79"/>
    <mergeCell ref="I86:J86"/>
    <mergeCell ref="I109:J109"/>
    <mergeCell ref="B125:K125"/>
    <mergeCell ref="K8:N8"/>
    <mergeCell ref="O8:O9"/>
    <mergeCell ref="A1:O1"/>
    <mergeCell ref="A2:O2"/>
    <mergeCell ref="A5:B5"/>
    <mergeCell ref="A6:B6"/>
    <mergeCell ref="A7:C7"/>
    <mergeCell ref="D7:E7"/>
    <mergeCell ref="M4:N4"/>
    <mergeCell ref="M5:N5"/>
    <mergeCell ref="M6:N6"/>
    <mergeCell ref="C8:C9"/>
    <mergeCell ref="D8:D9"/>
    <mergeCell ref="A3:D3"/>
    <mergeCell ref="A4:F4"/>
  </mergeCells>
  <pageMargins left="1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"/>
  <sheetViews>
    <sheetView topLeftCell="A10" workbookViewId="0">
      <selection activeCell="E19" sqref="E19"/>
    </sheetView>
  </sheetViews>
  <sheetFormatPr defaultRowHeight="15" x14ac:dyDescent="0.25"/>
  <cols>
    <col min="3" max="3" width="27.5703125" customWidth="1"/>
    <col min="5" max="5" width="27.42578125" customWidth="1"/>
    <col min="6" max="6" width="18.5703125" customWidth="1"/>
  </cols>
  <sheetData>
    <row r="3" ht="57" customHeight="1" x14ac:dyDescent="0.25"/>
    <row r="5" ht="26.25" customHeight="1" x14ac:dyDescent="0.25"/>
    <row r="11" ht="15.75" customHeight="1" x14ac:dyDescent="0.25"/>
    <row r="12" ht="15" customHeight="1" x14ac:dyDescent="0.25"/>
    <row r="15" ht="16.5" customHeight="1" x14ac:dyDescent="0.25"/>
    <row r="16" ht="15.75" customHeight="1" x14ac:dyDescent="0.25"/>
    <row r="17" ht="15" customHeight="1" x14ac:dyDescent="0.25"/>
    <row r="18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T-1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2017-03-30T05:48:37Z</dcterms:modified>
</cp:coreProperties>
</file>